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9a6a8a6341ed226f/Documents/0_Wichtig/WebContent/Präsentationen_Tools/"/>
    </mc:Choice>
  </mc:AlternateContent>
  <xr:revisionPtr revIDLastSave="2" documentId="8_{1B726329-7784-419A-A2D3-E5D8D94973A8}" xr6:coauthVersionLast="46" xr6:coauthVersionMax="46" xr10:uidLastSave="{5B6619A6-91AA-435A-BB8A-9E32710A0285}"/>
  <bookViews>
    <workbookView xWindow="-120" yWindow="-120" windowWidth="24240" windowHeight="13140" tabRatio="710" firstSheet="2" activeTab="2" xr2:uid="{00000000-000D-0000-FFFF-FFFF00000000}"/>
  </bookViews>
  <sheets>
    <sheet name="Tabelle3" sheetId="4" state="hidden" r:id="rId1"/>
    <sheet name="Tabelle2" sheetId="3" state="hidden" r:id="rId2"/>
    <sheet name="ESR_FinancialAlignment" sheetId="7" r:id="rId3"/>
    <sheet name="Input_Malvern" sheetId="10" state="hidden" r:id="rId4"/>
  </sheets>
  <definedNames>
    <definedName name="_xlnm._FilterDatabase" localSheetId="1" hidden="1">Tabelle2!$A$1:$N$99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7" l="1"/>
  <c r="N11" i="7"/>
  <c r="V17" i="7" l="1"/>
  <c r="U17" i="7"/>
  <c r="T17" i="7"/>
  <c r="S17" i="7"/>
  <c r="B13" i="7"/>
  <c r="C12" i="7"/>
  <c r="M10" i="7"/>
  <c r="L10" i="7"/>
  <c r="K10" i="7"/>
  <c r="J10" i="7"/>
  <c r="I10" i="7"/>
  <c r="H10" i="7"/>
  <c r="G10" i="7"/>
  <c r="F10" i="7"/>
  <c r="E10" i="7"/>
  <c r="D10" i="7"/>
  <c r="C10" i="7"/>
  <c r="B10" i="7"/>
  <c r="M9" i="7"/>
  <c r="L9" i="7"/>
  <c r="K9" i="7"/>
  <c r="J9" i="7"/>
  <c r="I9" i="7"/>
  <c r="H9" i="7"/>
  <c r="G9" i="7"/>
  <c r="F9" i="7"/>
  <c r="E9" i="7"/>
  <c r="D9" i="7"/>
  <c r="C13" i="7" l="1"/>
  <c r="W17" i="7"/>
  <c r="D12" i="7" l="1"/>
  <c r="D13" i="7" l="1"/>
  <c r="S27" i="7" s="1"/>
  <c r="S25" i="7"/>
  <c r="S23" i="7"/>
  <c r="C9" i="7" l="1"/>
  <c r="E12" i="7"/>
  <c r="E13" i="7" l="1"/>
  <c r="B9" i="7"/>
  <c r="T23" i="7" l="1"/>
  <c r="U23" i="7"/>
  <c r="V23" i="7"/>
  <c r="F12" i="7"/>
  <c r="G12" i="7" l="1"/>
  <c r="T25" i="7" s="1"/>
  <c r="F13" i="7"/>
  <c r="W23" i="7"/>
  <c r="S22" i="7"/>
  <c r="S24" i="7" s="1"/>
  <c r="H12" i="7" l="1"/>
  <c r="G13" i="7"/>
  <c r="T27" i="7" s="1"/>
  <c r="I12" i="7" l="1"/>
  <c r="H13" i="7"/>
  <c r="S20" i="7"/>
  <c r="S18" i="7" s="1"/>
  <c r="J12" i="7" l="1"/>
  <c r="J13" i="7" s="1"/>
  <c r="I13" i="7"/>
  <c r="U27" i="7" s="1"/>
  <c r="S26" i="7"/>
  <c r="S29" i="7" s="1"/>
  <c r="K12" i="7"/>
  <c r="U25" i="7" l="1"/>
  <c r="L12" i="7"/>
  <c r="K13" i="7"/>
  <c r="M12" i="7" l="1"/>
  <c r="M13" i="7" s="1"/>
  <c r="L13" i="7"/>
  <c r="V27" i="7" l="1"/>
  <c r="W27" i="7" s="1"/>
  <c r="V25" i="7"/>
  <c r="W25" i="7" s="1"/>
  <c r="V20" i="7"/>
  <c r="V18" i="7" s="1"/>
  <c r="V26" i="7" l="1"/>
  <c r="V29" i="7" s="1"/>
  <c r="S16" i="7" l="1"/>
  <c r="U20" i="7"/>
  <c r="U18" i="7" s="1"/>
  <c r="U19" i="7"/>
  <c r="T16" i="7"/>
  <c r="V19" i="7"/>
  <c r="V21" i="7" s="1"/>
  <c r="T19" i="7"/>
  <c r="U16" i="7"/>
  <c r="V22" i="7"/>
  <c r="V24" i="7" s="1"/>
  <c r="U22" i="7"/>
  <c r="U24" i="7" s="1"/>
  <c r="T22" i="7"/>
  <c r="T24" i="7" s="1"/>
  <c r="S19" i="7"/>
  <c r="S21" i="7" s="1"/>
  <c r="V16" i="7"/>
  <c r="T20" i="7"/>
  <c r="T18" i="7" s="1"/>
  <c r="T21" i="7" l="1"/>
  <c r="U26" i="7"/>
  <c r="U29" i="7" s="1"/>
  <c r="U21" i="7"/>
  <c r="T26" i="7"/>
  <c r="T29" i="7" s="1"/>
  <c r="S31" i="7"/>
  <c r="W22" i="7"/>
  <c r="W24" i="7" s="1"/>
  <c r="T31" i="7"/>
  <c r="U31" i="7"/>
  <c r="W16" i="7"/>
  <c r="W19" i="7"/>
  <c r="V31" i="7"/>
  <c r="W20" i="7"/>
  <c r="W18" i="7" s="1"/>
  <c r="W21" i="7" l="1"/>
  <c r="W26" i="7"/>
  <c r="W29" i="7" s="1"/>
  <c r="W31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benjamin.zerr\Documents\Meine Datenquellen\selnt69 Selzach_Cubes WarenAnLager.odc" keepAlive="1" name="selnt69 Selzach_Cubes WarenAnLager" type="5" refreshedVersion="6" background="1">
    <dbPr connection="Provider=MSOLAP.7;Integrated Security=SSPI;Persist Security Info=True;Initial Catalog=Selzach_Cubes;Data Source=selnt69;MDX Compatibility=1;Safety Options=2;MDX Missing Member Mode=Error;Update Isolation Level=2" command="WarenAnLager" commandType="1"/>
    <olapPr sendLocale="1" rowDrillCount="1000"/>
  </connection>
  <connection id="2" xr16:uid="{00000000-0015-0000-FFFF-FFFF01000000}" odcFile="C:\Users\saevm\Documents\Meine Datenquellen\selnt69 Selzach_Cubes.odc" keepAlive="1" name="selnt69 Selzach_Cubes2" type="5" refreshedVersion="4" background="1">
    <dbPr connection="Provider=MSOLAP.4;Integrated Security=SSPI;Persist Security Info=True;Initial Catalog=Selzach_Cubes;Data Source=selnt69;MDX Compatibility=1;Safety Options=2;MDX Missing Member Mode=Error" command="Shipped" commandType="1"/>
    <olapPr sendLocale="1" rowDrillCount="1000"/>
  </connection>
</connections>
</file>

<file path=xl/sharedStrings.xml><?xml version="1.0" encoding="utf-8"?>
<sst xmlns="http://schemas.openxmlformats.org/spreadsheetml/2006/main" count="277" uniqueCount="74">
  <si>
    <t>Total</t>
  </si>
  <si>
    <t>Plant</t>
  </si>
  <si>
    <t>Freiburg</t>
  </si>
  <si>
    <t>Kiel</t>
  </si>
  <si>
    <t>Selzach</t>
  </si>
  <si>
    <t>Sets</t>
  </si>
  <si>
    <t>Repl</t>
  </si>
  <si>
    <t>Type</t>
  </si>
  <si>
    <t>Zeilenbeschriftungen</t>
  </si>
  <si>
    <t>Gesamtergebnis</t>
  </si>
  <si>
    <t>Summe von Jan 17</t>
  </si>
  <si>
    <t>Summe von Feb 17</t>
  </si>
  <si>
    <t>Summe von Mrz 17</t>
  </si>
  <si>
    <t>Summe von Apr 17</t>
  </si>
  <si>
    <t>Summe von Mai 17</t>
  </si>
  <si>
    <t>Summe von Jun 17</t>
  </si>
  <si>
    <t>Summe von Jul 17</t>
  </si>
  <si>
    <t>Summe von Aug 17</t>
  </si>
  <si>
    <t>Summe von Sep 17</t>
  </si>
  <si>
    <t>Summe von Okt 17</t>
  </si>
  <si>
    <t>Summe von Nov 17</t>
  </si>
  <si>
    <t>Summe von Dez 17</t>
  </si>
  <si>
    <t>Q1</t>
  </si>
  <si>
    <t>Q2</t>
  </si>
  <si>
    <t>Q3</t>
  </si>
  <si>
    <t>Q4</t>
  </si>
  <si>
    <t>CMF</t>
  </si>
  <si>
    <t>T&amp;E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</si>
  <si>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</si>
  <si>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</si>
  <si>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</si>
  <si>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</si>
  <si>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</si>
  <si>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</si>
  <si>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</si>
  <si>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</si>
  <si>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</si>
  <si>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</si>
  <si>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</si>
  <si>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</si>
  <si>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Shipments Budget '18</t>
  </si>
  <si>
    <t>Supply Plan '18</t>
  </si>
  <si>
    <t>in k USD</t>
  </si>
  <si>
    <t>Financial Plan '18 (FG Output)</t>
  </si>
  <si>
    <t>Inventory Change</t>
  </si>
  <si>
    <t>Difference act Suppy vs SP</t>
  </si>
  <si>
    <t>Forecast / NRP</t>
  </si>
  <si>
    <t>COGS last Year</t>
  </si>
  <si>
    <t>Inventory Act./Proj.</t>
  </si>
  <si>
    <t>COGS Budget</t>
  </si>
  <si>
    <t>COGS Act./ Proj.</t>
  </si>
  <si>
    <t>Supply Plan Budget</t>
  </si>
  <si>
    <t>Supply Plan Actual</t>
  </si>
  <si>
    <t>SP Budget</t>
  </si>
  <si>
    <t>SP Act. / Proj.</t>
  </si>
  <si>
    <t>Inventory DII fwd.</t>
  </si>
  <si>
    <t>Jan +1</t>
  </si>
  <si>
    <t>Feb +1</t>
  </si>
  <si>
    <t>COGS Growth rate in %</t>
  </si>
  <si>
    <t>Variance COGS vs. FC</t>
  </si>
  <si>
    <t>m$</t>
  </si>
  <si>
    <t>Template: ESR - Financial Alignment</t>
  </si>
  <si>
    <t>Next Year Q1 growth</t>
  </si>
  <si>
    <t>Average Inventory</t>
  </si>
  <si>
    <t>Avg. DII forward</t>
  </si>
  <si>
    <t>k$</t>
  </si>
  <si>
    <t>Current Year:</t>
  </si>
  <si>
    <t>SP - Inventory - COGS</t>
  </si>
  <si>
    <t>SP Budget Variance</t>
  </si>
  <si>
    <t>COGS Budget Variance</t>
  </si>
  <si>
    <t>Change only yelow shaded fields</t>
  </si>
  <si>
    <t>&lt;Division/ Business Unit&gt;</t>
  </si>
  <si>
    <t>Manual Data Entry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</si>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</sst>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[$$-409]#,##0"/>
    <numFmt numFmtId="169" formatCode="[$$-409]#,##0.0"/>
    <numFmt numFmtId="170" formatCode="[$$-409]#,##0.000"/>
  </numFmts>
  <fonts count="68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8"/>
      <color theme="3"/>
      <name val="Corbel"/>
      <family val="2"/>
      <scheme val="major"/>
    </font>
    <font>
      <b/>
      <sz val="15"/>
      <color theme="3"/>
      <name val="Corbel"/>
      <family val="2"/>
      <scheme val="minor"/>
    </font>
    <font>
      <b/>
      <sz val="13"/>
      <color theme="3"/>
      <name val="Corbel"/>
      <family val="2"/>
      <scheme val="minor"/>
    </font>
    <font>
      <b/>
      <sz val="11"/>
      <color theme="3"/>
      <name val="Corbel"/>
      <family val="2"/>
      <scheme val="minor"/>
    </font>
    <font>
      <sz val="11"/>
      <color rgb="FF006100"/>
      <name val="Corbel"/>
      <family val="2"/>
      <scheme val="minor"/>
    </font>
    <font>
      <sz val="11"/>
      <color rgb="FF9C0006"/>
      <name val="Corbel"/>
      <family val="2"/>
      <scheme val="minor"/>
    </font>
    <font>
      <sz val="11"/>
      <color rgb="FF9C6500"/>
      <name val="Corbel"/>
      <family val="2"/>
      <scheme val="minor"/>
    </font>
    <font>
      <sz val="11"/>
      <color rgb="FF3F3F76"/>
      <name val="Corbel"/>
      <family val="2"/>
      <scheme val="minor"/>
    </font>
    <font>
      <b/>
      <sz val="11"/>
      <color rgb="FF3F3F3F"/>
      <name val="Corbel"/>
      <family val="2"/>
      <scheme val="minor"/>
    </font>
    <font>
      <b/>
      <sz val="11"/>
      <color rgb="FFFA7D00"/>
      <name val="Corbel"/>
      <family val="2"/>
      <scheme val="minor"/>
    </font>
    <font>
      <sz val="11"/>
      <color rgb="FFFA7D00"/>
      <name val="Corbel"/>
      <family val="2"/>
      <scheme val="minor"/>
    </font>
    <font>
      <b/>
      <sz val="11"/>
      <color theme="0"/>
      <name val="Corbel"/>
      <family val="2"/>
      <scheme val="minor"/>
    </font>
    <font>
      <sz val="11"/>
      <color rgb="FFFF0000"/>
      <name val="Corbel"/>
      <family val="2"/>
      <scheme val="minor"/>
    </font>
    <font>
      <i/>
      <sz val="11"/>
      <color rgb="FF7F7F7F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i/>
      <sz val="9"/>
      <color theme="1"/>
      <name val="Corbel"/>
      <family val="2"/>
      <scheme val="minor"/>
    </font>
    <font>
      <sz val="8"/>
      <color theme="1"/>
      <name val="Corbel"/>
      <family val="2"/>
      <scheme val="minor"/>
    </font>
    <font>
      <b/>
      <sz val="8"/>
      <color indexed="12"/>
      <name val="Corbel"/>
      <family val="2"/>
      <scheme val="minor"/>
    </font>
    <font>
      <b/>
      <sz val="11"/>
      <color rgb="FF329664"/>
      <name val="Corbel"/>
      <family val="2"/>
      <scheme val="minor"/>
    </font>
    <font>
      <b/>
      <sz val="11"/>
      <color rgb="FF0000C0"/>
      <name val="Corbel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0"/>
      <color theme="1"/>
      <name val="Arial"/>
      <family val="2"/>
    </font>
    <font>
      <sz val="12"/>
      <color theme="1"/>
      <name val="Corbel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theme="1"/>
      <name val="Tahoma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orbel"/>
      <family val="2"/>
      <scheme val="minor"/>
    </font>
    <font>
      <u/>
      <sz val="11"/>
      <color theme="11"/>
      <name val="Corbel"/>
      <family val="2"/>
      <scheme val="minor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1"/>
      <name val="Corbel"/>
      <family val="2"/>
    </font>
    <font>
      <b/>
      <sz val="15"/>
      <color theme="1"/>
      <name val="Corbel"/>
      <family val="2"/>
    </font>
    <font>
      <b/>
      <sz val="13"/>
      <color theme="1"/>
      <name val="Corbel"/>
      <family val="2"/>
    </font>
    <font>
      <sz val="11"/>
      <color rgb="FFFF0000"/>
      <name val="Corbel"/>
      <family val="2"/>
    </font>
    <font>
      <b/>
      <sz val="11"/>
      <color rgb="FFFF0000"/>
      <name val="Corbel"/>
      <family val="2"/>
    </font>
    <font>
      <b/>
      <sz val="11"/>
      <color rgb="FF0000CC"/>
      <name val="Corbel"/>
      <family val="2"/>
    </font>
    <font>
      <b/>
      <sz val="11"/>
      <color rgb="FF00B050"/>
      <name val="Corbel"/>
      <family val="2"/>
    </font>
    <font>
      <sz val="15"/>
      <name val="Corbel"/>
      <family val="2"/>
    </font>
    <font>
      <sz val="15"/>
      <color theme="1"/>
      <name val="Corbel"/>
      <family val="2"/>
    </font>
    <font>
      <b/>
      <sz val="15"/>
      <color theme="0"/>
      <name val="Corbel"/>
      <family val="2"/>
    </font>
    <font>
      <b/>
      <sz val="15"/>
      <name val="Corbel"/>
      <family val="2"/>
    </font>
    <font>
      <b/>
      <sz val="16"/>
      <color theme="1"/>
      <name val="Corbel"/>
      <family val="2"/>
    </font>
    <font>
      <b/>
      <sz val="25"/>
      <color theme="1"/>
      <name val="Corbel"/>
      <family val="2"/>
    </font>
    <font>
      <b/>
      <sz val="13"/>
      <color theme="0"/>
      <name val="Corbel"/>
      <family val="2"/>
    </font>
    <font>
      <b/>
      <sz val="13"/>
      <name val="Corbel"/>
      <family val="2"/>
    </font>
    <font>
      <b/>
      <sz val="11"/>
      <color theme="9"/>
      <name val="Corbel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34" borderId="10">
      <alignment horizontal="left" vertical="center"/>
    </xf>
    <xf numFmtId="0" fontId="16" fillId="35" borderId="10">
      <alignment horizontal="left" vertical="center"/>
    </xf>
    <xf numFmtId="0" fontId="16" fillId="36" borderId="10">
      <alignment horizontal="left" vertical="center"/>
    </xf>
    <xf numFmtId="0" fontId="18" fillId="34" borderId="10">
      <alignment horizontal="center" vertical="center"/>
    </xf>
    <xf numFmtId="0" fontId="1" fillId="34" borderId="10">
      <alignment horizontal="center" vertical="center"/>
    </xf>
    <xf numFmtId="0" fontId="16" fillId="35" borderId="10">
      <alignment horizontal="center" vertical="center"/>
    </xf>
    <xf numFmtId="0" fontId="16" fillId="36" borderId="10">
      <alignment horizontal="center" vertical="center"/>
    </xf>
    <xf numFmtId="0" fontId="18" fillId="34" borderId="10">
      <alignment horizontal="center" vertical="center"/>
    </xf>
    <xf numFmtId="0" fontId="19" fillId="0" borderId="10">
      <alignment horizontal="right" vertical="center"/>
    </xf>
    <xf numFmtId="0" fontId="19" fillId="37" borderId="10">
      <alignment horizontal="right" vertical="center"/>
    </xf>
    <xf numFmtId="0" fontId="19" fillId="0" borderId="10">
      <alignment horizontal="center" vertical="center"/>
    </xf>
    <xf numFmtId="0" fontId="18" fillId="35" borderId="10"/>
    <xf numFmtId="0" fontId="18" fillId="0" borderId="10">
      <alignment horizontal="center" vertical="center" wrapText="1"/>
    </xf>
    <xf numFmtId="0" fontId="18" fillId="36" borderId="10"/>
    <xf numFmtId="0" fontId="1" fillId="0" borderId="10">
      <alignment horizontal="left" vertical="center"/>
    </xf>
    <xf numFmtId="0" fontId="1" fillId="0" borderId="10">
      <alignment horizontal="left" vertical="top"/>
    </xf>
    <xf numFmtId="0" fontId="1" fillId="34" borderId="10">
      <alignment horizontal="center" vertical="center"/>
    </xf>
    <xf numFmtId="0" fontId="1" fillId="34" borderId="10">
      <alignment horizontal="left" vertical="center"/>
    </xf>
    <xf numFmtId="0" fontId="19" fillId="0" borderId="10">
      <alignment horizontal="right" vertical="center"/>
    </xf>
    <xf numFmtId="0" fontId="19" fillId="0" borderId="10">
      <alignment horizontal="right" vertical="center"/>
    </xf>
    <xf numFmtId="0" fontId="20" fillId="34" borderId="10">
      <alignment horizontal="left" vertical="center" indent="1"/>
    </xf>
    <xf numFmtId="0" fontId="1" fillId="38" borderId="10"/>
    <xf numFmtId="0" fontId="21" fillId="0" borderId="10"/>
    <xf numFmtId="0" fontId="22" fillId="0" borderId="10"/>
    <xf numFmtId="0" fontId="19" fillId="39" borderId="10"/>
    <xf numFmtId="0" fontId="19" fillId="40" borderId="10"/>
    <xf numFmtId="0" fontId="23" fillId="0" borderId="0"/>
    <xf numFmtId="0" fontId="23" fillId="0" borderId="0"/>
    <xf numFmtId="0" fontId="23" fillId="0" borderId="0"/>
    <xf numFmtId="165" fontId="1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>
      <alignment vertical="center"/>
    </xf>
    <xf numFmtId="0" fontId="26" fillId="0" borderId="0"/>
    <xf numFmtId="166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7" fillId="0" borderId="0"/>
    <xf numFmtId="0" fontId="23" fillId="0" borderId="0"/>
    <xf numFmtId="164" fontId="2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9" fillId="0" borderId="12">
      <alignment horizontal="left"/>
      <protection hidden="1"/>
    </xf>
    <xf numFmtId="0" fontId="23" fillId="0" borderId="0"/>
    <xf numFmtId="0" fontId="23" fillId="0" borderId="0"/>
    <xf numFmtId="0" fontId="23" fillId="0" borderId="0" applyAlignment="0">
      <alignment vertical="center"/>
    </xf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0" fillId="0" borderId="0"/>
    <xf numFmtId="0" fontId="23" fillId="0" borderId="0"/>
    <xf numFmtId="0" fontId="26" fillId="0" borderId="0"/>
    <xf numFmtId="166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165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55" borderId="13" applyNumberFormat="0" applyAlignment="0" applyProtection="0"/>
    <xf numFmtId="0" fontId="35" fillId="0" borderId="14" applyNumberFormat="0" applyFill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6" borderId="15" applyNumberFormat="0" applyFon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7" fillId="46" borderId="13" applyNumberFormat="0" applyAlignment="0" applyProtection="0"/>
    <xf numFmtId="0" fontId="38" fillId="42" borderId="0" applyNumberFormat="0" applyBorder="0" applyAlignment="0" applyProtection="0"/>
    <xf numFmtId="0" fontId="39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0" fillId="43" borderId="0" applyNumberFormat="0" applyBorder="0" applyAlignment="0" applyProtection="0"/>
    <xf numFmtId="0" fontId="41" fillId="55" borderId="1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7" fillId="58" borderId="20" applyNumberFormat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48" fillId="0" borderId="0" applyNumberFormat="0" applyFill="0" applyBorder="0" applyAlignment="0" applyProtection="0"/>
    <xf numFmtId="0" fontId="23" fillId="0" borderId="0"/>
    <xf numFmtId="0" fontId="48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/>
    <xf numFmtId="166" fontId="2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/>
  </cellStyleXfs>
  <cellXfs count="97">
    <xf numFmtId="0" fontId="0" fillId="0" borderId="0" xfId="0"/>
    <xf numFmtId="17" fontId="16" fillId="33" borderId="1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7" fontId="0" fillId="0" borderId="0" xfId="0" applyNumberFormat="1"/>
    <xf numFmtId="0" fontId="16" fillId="0" borderId="0" xfId="0" applyFont="1"/>
    <xf numFmtId="0" fontId="0" fillId="59" borderId="0" xfId="0" applyFill="1"/>
    <xf numFmtId="0" fontId="50" fillId="33" borderId="0" xfId="0" applyFont="1" applyFill="1"/>
    <xf numFmtId="17" fontId="50" fillId="33" borderId="0" xfId="0" applyNumberFormat="1" applyFont="1" applyFill="1" applyBorder="1" applyAlignment="1"/>
    <xf numFmtId="168" fontId="51" fillId="33" borderId="0" xfId="0" applyNumberFormat="1" applyFont="1" applyFill="1" applyBorder="1" applyAlignment="1">
      <alignment horizontal="center"/>
    </xf>
    <xf numFmtId="4" fontId="50" fillId="33" borderId="0" xfId="0" applyNumberFormat="1" applyFont="1" applyFill="1"/>
    <xf numFmtId="0" fontId="53" fillId="33" borderId="0" xfId="0" applyFont="1" applyFill="1" applyBorder="1"/>
    <xf numFmtId="0" fontId="55" fillId="33" borderId="0" xfId="0" applyFont="1" applyFill="1"/>
    <xf numFmtId="17" fontId="51" fillId="59" borderId="10" xfId="0" applyNumberFormat="1" applyFont="1" applyFill="1" applyBorder="1" applyAlignment="1">
      <alignment horizontal="center"/>
    </xf>
    <xf numFmtId="169" fontId="59" fillId="0" borderId="10" xfId="0" applyNumberFormat="1" applyFont="1" applyFill="1" applyBorder="1" applyAlignment="1">
      <alignment horizontal="center"/>
    </xf>
    <xf numFmtId="0" fontId="60" fillId="33" borderId="0" xfId="0" applyFont="1" applyFill="1" applyBorder="1"/>
    <xf numFmtId="9" fontId="60" fillId="33" borderId="0" xfId="0" applyNumberFormat="1" applyFont="1" applyFill="1" applyBorder="1" applyAlignment="1">
      <alignment horizontal="center"/>
    </xf>
    <xf numFmtId="169" fontId="59" fillId="0" borderId="23" xfId="0" applyNumberFormat="1" applyFont="1" applyFill="1" applyBorder="1" applyAlignment="1">
      <alignment horizontal="center"/>
    </xf>
    <xf numFmtId="169" fontId="59" fillId="0" borderId="22" xfId="0" applyNumberFormat="1" applyFont="1" applyFill="1" applyBorder="1" applyAlignment="1">
      <alignment horizontal="center"/>
    </xf>
    <xf numFmtId="169" fontId="59" fillId="0" borderId="26" xfId="0" applyNumberFormat="1" applyFont="1" applyFill="1" applyBorder="1" applyAlignment="1">
      <alignment horizontal="center"/>
    </xf>
    <xf numFmtId="169" fontId="59" fillId="0" borderId="27" xfId="0" applyNumberFormat="1" applyFont="1" applyFill="1" applyBorder="1" applyAlignment="1">
      <alignment horizontal="center"/>
    </xf>
    <xf numFmtId="169" fontId="59" fillId="0" borderId="11" xfId="0" applyNumberFormat="1" applyFont="1" applyFill="1" applyBorder="1" applyAlignment="1">
      <alignment horizontal="center"/>
    </xf>
    <xf numFmtId="169" fontId="59" fillId="0" borderId="28" xfId="0" applyNumberFormat="1" applyFont="1" applyFill="1" applyBorder="1" applyAlignment="1">
      <alignment horizontal="center"/>
    </xf>
    <xf numFmtId="169" fontId="59" fillId="0" borderId="29" xfId="0" applyNumberFormat="1" applyFont="1" applyFill="1" applyBorder="1" applyAlignment="1">
      <alignment horizontal="center"/>
    </xf>
    <xf numFmtId="17" fontId="53" fillId="33" borderId="30" xfId="0" applyNumberFormat="1" applyFont="1" applyFill="1" applyBorder="1" applyAlignment="1">
      <alignment horizontal="center"/>
    </xf>
    <xf numFmtId="17" fontId="53" fillId="33" borderId="31" xfId="0" applyNumberFormat="1" applyFont="1" applyFill="1" applyBorder="1" applyAlignment="1">
      <alignment horizontal="center"/>
    </xf>
    <xf numFmtId="17" fontId="53" fillId="33" borderId="32" xfId="0" applyNumberFormat="1" applyFont="1" applyFill="1" applyBorder="1" applyAlignment="1">
      <alignment horizontal="center"/>
    </xf>
    <xf numFmtId="17" fontId="53" fillId="33" borderId="24" xfId="0" applyNumberFormat="1" applyFont="1" applyFill="1" applyBorder="1" applyAlignment="1">
      <alignment horizontal="center"/>
    </xf>
    <xf numFmtId="9" fontId="60" fillId="33" borderId="31" xfId="0" applyNumberFormat="1" applyFont="1" applyFill="1" applyBorder="1" applyAlignment="1">
      <alignment horizontal="center"/>
    </xf>
    <xf numFmtId="9" fontId="60" fillId="33" borderId="33" xfId="0" applyNumberFormat="1" applyFont="1" applyFill="1" applyBorder="1" applyAlignment="1">
      <alignment horizontal="center"/>
    </xf>
    <xf numFmtId="0" fontId="53" fillId="33" borderId="24" xfId="0" applyFont="1" applyFill="1" applyBorder="1"/>
    <xf numFmtId="9" fontId="60" fillId="33" borderId="34" xfId="0" applyNumberFormat="1" applyFont="1" applyFill="1" applyBorder="1" applyAlignment="1">
      <alignment horizontal="center"/>
    </xf>
    <xf numFmtId="9" fontId="60" fillId="33" borderId="24" xfId="0" applyNumberFormat="1" applyFont="1" applyFill="1" applyBorder="1" applyAlignment="1">
      <alignment horizontal="center"/>
    </xf>
    <xf numFmtId="169" fontId="60" fillId="0" borderId="27" xfId="0" applyNumberFormat="1" applyFont="1" applyFill="1" applyBorder="1" applyAlignment="1">
      <alignment horizontal="center"/>
    </xf>
    <xf numFmtId="169" fontId="60" fillId="0" borderId="11" xfId="0" applyNumberFormat="1" applyFont="1" applyFill="1" applyBorder="1" applyAlignment="1">
      <alignment horizontal="center"/>
    </xf>
    <xf numFmtId="169" fontId="60" fillId="0" borderId="28" xfId="0" applyNumberFormat="1" applyFont="1" applyFill="1" applyBorder="1" applyAlignment="1">
      <alignment horizontal="center"/>
    </xf>
    <xf numFmtId="169" fontId="60" fillId="0" borderId="29" xfId="0" applyNumberFormat="1" applyFont="1" applyFill="1" applyBorder="1" applyAlignment="1">
      <alignment horizontal="center"/>
    </xf>
    <xf numFmtId="17" fontId="62" fillId="0" borderId="35" xfId="0" applyNumberFormat="1" applyFont="1" applyFill="1" applyBorder="1" applyAlignment="1"/>
    <xf numFmtId="169" fontId="59" fillId="0" borderId="36" xfId="0" applyNumberFormat="1" applyFont="1" applyFill="1" applyBorder="1" applyAlignment="1">
      <alignment horizontal="center"/>
    </xf>
    <xf numFmtId="169" fontId="59" fillId="0" borderId="37" xfId="0" applyNumberFormat="1" applyFont="1" applyFill="1" applyBorder="1" applyAlignment="1">
      <alignment horizontal="center"/>
    </xf>
    <xf numFmtId="169" fontId="59" fillId="0" borderId="38" xfId="0" applyNumberFormat="1" applyFont="1" applyFill="1" applyBorder="1" applyAlignment="1">
      <alignment horizontal="center"/>
    </xf>
    <xf numFmtId="169" fontId="59" fillId="0" borderId="35" xfId="0" applyNumberFormat="1" applyFont="1" applyFill="1" applyBorder="1" applyAlignment="1">
      <alignment horizontal="center"/>
    </xf>
    <xf numFmtId="169" fontId="60" fillId="0" borderId="40" xfId="0" applyNumberFormat="1" applyFont="1" applyFill="1" applyBorder="1" applyAlignment="1">
      <alignment horizontal="center"/>
    </xf>
    <xf numFmtId="169" fontId="60" fillId="0" borderId="21" xfId="0" applyNumberFormat="1" applyFont="1" applyFill="1" applyBorder="1" applyAlignment="1">
      <alignment horizontal="center"/>
    </xf>
    <xf numFmtId="169" fontId="60" fillId="0" borderId="41" xfId="0" applyNumberFormat="1" applyFont="1" applyFill="1" applyBorder="1" applyAlignment="1">
      <alignment horizontal="center"/>
    </xf>
    <xf numFmtId="169" fontId="60" fillId="0" borderId="39" xfId="0" applyNumberFormat="1" applyFont="1" applyFill="1" applyBorder="1" applyAlignment="1">
      <alignment horizontal="center"/>
    </xf>
    <xf numFmtId="0" fontId="62" fillId="61" borderId="39" xfId="0" applyFont="1" applyFill="1" applyBorder="1" applyAlignment="1"/>
    <xf numFmtId="170" fontId="50" fillId="33" borderId="0" xfId="0" applyNumberFormat="1" applyFont="1" applyFill="1"/>
    <xf numFmtId="0" fontId="63" fillId="33" borderId="0" xfId="0" applyFont="1" applyFill="1" applyBorder="1" applyAlignment="1">
      <alignment horizontal="right"/>
    </xf>
    <xf numFmtId="0" fontId="64" fillId="33" borderId="0" xfId="0" applyFont="1" applyFill="1"/>
    <xf numFmtId="3" fontId="51" fillId="62" borderId="10" xfId="0" applyNumberFormat="1" applyFont="1" applyFill="1" applyBorder="1" applyAlignment="1">
      <alignment horizontal="center"/>
    </xf>
    <xf numFmtId="3" fontId="58" fillId="62" borderId="10" xfId="0" applyNumberFormat="1" applyFont="1" applyFill="1" applyBorder="1" applyAlignment="1">
      <alignment horizontal="center"/>
    </xf>
    <xf numFmtId="3" fontId="57" fillId="62" borderId="10" xfId="0" applyNumberFormat="1" applyFont="1" applyFill="1" applyBorder="1" applyAlignment="1">
      <alignment horizontal="center"/>
    </xf>
    <xf numFmtId="3" fontId="56" fillId="62" borderId="10" xfId="0" applyNumberFormat="1" applyFont="1" applyFill="1" applyBorder="1" applyAlignment="1">
      <alignment horizontal="center"/>
    </xf>
    <xf numFmtId="3" fontId="51" fillId="0" borderId="10" xfId="0" applyNumberFormat="1" applyFont="1" applyFill="1" applyBorder="1" applyAlignment="1">
      <alignment horizontal="center"/>
    </xf>
    <xf numFmtId="3" fontId="59" fillId="0" borderId="43" xfId="0" applyNumberFormat="1" applyFont="1" applyFill="1" applyBorder="1" applyAlignment="1">
      <alignment horizontal="center"/>
    </xf>
    <xf numFmtId="3" fontId="59" fillId="0" borderId="44" xfId="0" applyNumberFormat="1" applyFont="1" applyFill="1" applyBorder="1" applyAlignment="1">
      <alignment horizontal="center"/>
    </xf>
    <xf numFmtId="3" fontId="59" fillId="0" borderId="45" xfId="0" applyNumberFormat="1" applyFont="1" applyFill="1" applyBorder="1" applyAlignment="1">
      <alignment horizontal="center"/>
    </xf>
    <xf numFmtId="3" fontId="59" fillId="0" borderId="42" xfId="0" applyNumberFormat="1" applyFont="1" applyFill="1" applyBorder="1" applyAlignment="1">
      <alignment horizontal="center"/>
    </xf>
    <xf numFmtId="3" fontId="52" fillId="60" borderId="10" xfId="0" applyNumberFormat="1" applyFont="1" applyFill="1" applyBorder="1" applyAlignment="1" applyProtection="1">
      <alignment horizontal="center"/>
      <protection locked="0"/>
    </xf>
    <xf numFmtId="9" fontId="51" fillId="60" borderId="10" xfId="0" applyNumberFormat="1" applyFont="1" applyFill="1" applyBorder="1" applyAlignment="1" applyProtection="1">
      <alignment horizontal="center"/>
      <protection locked="0"/>
    </xf>
    <xf numFmtId="0" fontId="54" fillId="33" borderId="10" xfId="0" applyFont="1" applyFill="1" applyBorder="1" applyAlignment="1">
      <alignment horizontal="right"/>
    </xf>
    <xf numFmtId="17" fontId="53" fillId="33" borderId="24" xfId="0" applyNumberFormat="1" applyFont="1" applyFill="1" applyBorder="1" applyAlignment="1">
      <alignment horizontal="left" wrapText="1"/>
    </xf>
    <xf numFmtId="0" fontId="54" fillId="60" borderId="10" xfId="0" applyFont="1" applyFill="1" applyBorder="1" applyAlignment="1" applyProtection="1">
      <alignment horizontal="right"/>
      <protection locked="0"/>
    </xf>
    <xf numFmtId="17" fontId="65" fillId="63" borderId="10" xfId="0" applyNumberFormat="1" applyFont="1" applyFill="1" applyBorder="1" applyAlignment="1">
      <alignment horizontal="center"/>
    </xf>
    <xf numFmtId="17" fontId="65" fillId="64" borderId="10" xfId="0" applyNumberFormat="1" applyFont="1" applyFill="1" applyBorder="1" applyAlignment="1"/>
    <xf numFmtId="0" fontId="66" fillId="65" borderId="10" xfId="0" applyFont="1" applyFill="1" applyBorder="1" applyAlignment="1"/>
    <xf numFmtId="0" fontId="66" fillId="66" borderId="10" xfId="0" applyFont="1" applyFill="1" applyBorder="1" applyAlignment="1"/>
    <xf numFmtId="17" fontId="66" fillId="66" borderId="10" xfId="0" applyNumberFormat="1" applyFont="1" applyFill="1" applyBorder="1" applyAlignment="1"/>
    <xf numFmtId="0" fontId="65" fillId="67" borderId="10" xfId="0" applyFont="1" applyFill="1" applyBorder="1" applyAlignment="1"/>
    <xf numFmtId="17" fontId="66" fillId="68" borderId="10" xfId="0" applyNumberFormat="1" applyFont="1" applyFill="1" applyBorder="1" applyAlignment="1"/>
    <xf numFmtId="17" fontId="65" fillId="69" borderId="10" xfId="0" applyNumberFormat="1" applyFont="1" applyFill="1" applyBorder="1" applyAlignment="1"/>
    <xf numFmtId="0" fontId="65" fillId="70" borderId="10" xfId="0" applyFont="1" applyFill="1" applyBorder="1" applyAlignment="1"/>
    <xf numFmtId="0" fontId="62" fillId="66" borderId="29" xfId="0" applyFont="1" applyFill="1" applyBorder="1" applyAlignment="1"/>
    <xf numFmtId="0" fontId="62" fillId="66" borderId="26" xfId="0" applyFont="1" applyFill="1" applyBorder="1" applyAlignment="1"/>
    <xf numFmtId="0" fontId="62" fillId="66" borderId="42" xfId="0" applyFont="1" applyFill="1" applyBorder="1" applyAlignment="1"/>
    <xf numFmtId="0" fontId="61" fillId="67" borderId="29" xfId="0" applyFont="1" applyFill="1" applyBorder="1" applyAlignment="1"/>
    <xf numFmtId="0" fontId="62" fillId="65" borderId="26" xfId="0" applyFont="1" applyFill="1" applyBorder="1" applyAlignment="1"/>
    <xf numFmtId="0" fontId="62" fillId="65" borderId="39" xfId="0" applyFont="1" applyFill="1" applyBorder="1" applyAlignment="1"/>
    <xf numFmtId="17" fontId="61" fillId="64" borderId="29" xfId="0" applyNumberFormat="1" applyFont="1" applyFill="1" applyBorder="1" applyAlignment="1"/>
    <xf numFmtId="17" fontId="62" fillId="68" borderId="26" xfId="0" applyNumberFormat="1" applyFont="1" applyFill="1" applyBorder="1" applyAlignment="1"/>
    <xf numFmtId="0" fontId="62" fillId="68" borderId="39" xfId="0" applyFont="1" applyFill="1" applyBorder="1" applyAlignment="1"/>
    <xf numFmtId="17" fontId="61" fillId="70" borderId="25" xfId="0" applyNumberFormat="1" applyFont="1" applyFill="1" applyBorder="1" applyAlignment="1"/>
    <xf numFmtId="1" fontId="53" fillId="60" borderId="10" xfId="0" applyNumberFormat="1" applyFont="1" applyFill="1" applyBorder="1" applyAlignment="1">
      <alignment horizontal="center"/>
    </xf>
    <xf numFmtId="3" fontId="67" fillId="60" borderId="10" xfId="0" applyNumberFormat="1" applyFont="1" applyFill="1" applyBorder="1" applyAlignment="1" applyProtection="1">
      <alignment horizontal="center"/>
      <protection locked="0"/>
    </xf>
    <xf numFmtId="3" fontId="67" fillId="0" borderId="10" xfId="0" applyNumberFormat="1" applyFont="1" applyFill="1" applyBorder="1" applyAlignment="1">
      <alignment horizontal="center"/>
    </xf>
    <xf numFmtId="0" fontId="67" fillId="60" borderId="46" xfId="0" applyFont="1" applyFill="1" applyBorder="1" applyAlignment="1">
      <alignment horizontal="center"/>
    </xf>
    <xf numFmtId="169" fontId="59" fillId="0" borderId="30" xfId="0" applyNumberFormat="1" applyFont="1" applyFill="1" applyBorder="1" applyAlignment="1">
      <alignment horizontal="center"/>
    </xf>
    <xf numFmtId="169" fontId="59" fillId="0" borderId="31" xfId="0" applyNumberFormat="1" applyFont="1" applyFill="1" applyBorder="1" applyAlignment="1">
      <alignment horizontal="center"/>
    </xf>
    <xf numFmtId="169" fontId="59" fillId="0" borderId="32" xfId="0" applyNumberFormat="1" applyFont="1" applyFill="1" applyBorder="1" applyAlignment="1">
      <alignment horizontal="center"/>
    </xf>
    <xf numFmtId="169" fontId="59" fillId="0" borderId="24" xfId="0" applyNumberFormat="1" applyFont="1" applyFill="1" applyBorder="1" applyAlignment="1">
      <alignment horizontal="center"/>
    </xf>
    <xf numFmtId="0" fontId="53" fillId="60" borderId="0" xfId="0" applyFont="1" applyFill="1" applyAlignment="1" applyProtection="1">
      <alignment horizontal="left"/>
      <protection locked="0"/>
    </xf>
    <xf numFmtId="0" fontId="57" fillId="60" borderId="46" xfId="0" applyFont="1" applyFill="1" applyBorder="1" applyAlignment="1">
      <alignment horizontal="center" vertical="center"/>
    </xf>
    <xf numFmtId="0" fontId="51" fillId="60" borderId="47" xfId="0" applyFont="1" applyFill="1" applyBorder="1" applyAlignment="1">
      <alignment horizontal="center"/>
    </xf>
  </cellXfs>
  <cellStyles count="320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20 % - Accent1" xfId="150" xr:uid="{00000000-0005-0000-0000-000006000000}"/>
    <cellStyle name="20 % - Accent2" xfId="151" xr:uid="{00000000-0005-0000-0000-000007000000}"/>
    <cellStyle name="20 % - Accent3" xfId="152" xr:uid="{00000000-0005-0000-0000-000008000000}"/>
    <cellStyle name="20 % - Accent4" xfId="153" xr:uid="{00000000-0005-0000-0000-000009000000}"/>
    <cellStyle name="20 % - Accent5" xfId="154" xr:uid="{00000000-0005-0000-0000-00000A000000}"/>
    <cellStyle name="20 % - Accent6" xfId="155" xr:uid="{00000000-0005-0000-0000-00000B000000}"/>
    <cellStyle name="20% - Akzent1" xfId="130" xr:uid="{00000000-0005-0000-0000-00000C000000}"/>
    <cellStyle name="20% - Akzent2" xfId="131" xr:uid="{00000000-0005-0000-0000-00000D000000}"/>
    <cellStyle name="20% - Akzent3" xfId="132" xr:uid="{00000000-0005-0000-0000-00000E000000}"/>
    <cellStyle name="20% - Akzent4" xfId="133" xr:uid="{00000000-0005-0000-0000-00000F000000}"/>
    <cellStyle name="20% - Akzent5" xfId="134" xr:uid="{00000000-0005-0000-0000-000010000000}"/>
    <cellStyle name="20% - Akzent6" xfId="135" xr:uid="{00000000-0005-0000-0000-000011000000}"/>
    <cellStyle name="40 % - Akzent1" xfId="20" builtinId="31" customBuiltin="1"/>
    <cellStyle name="40 % - Akzent2" xfId="24" builtinId="35" customBuiltin="1"/>
    <cellStyle name="40 % - Akzent2 2" xfId="49" xr:uid="{00000000-0005-0000-0000-000014000000}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40 % - Accent1" xfId="156" xr:uid="{00000000-0005-0000-0000-000019000000}"/>
    <cellStyle name="40 % - Accent2" xfId="157" xr:uid="{00000000-0005-0000-0000-00001A000000}"/>
    <cellStyle name="40 % - Accent3" xfId="158" xr:uid="{00000000-0005-0000-0000-00001B000000}"/>
    <cellStyle name="40 % - Accent4" xfId="159" xr:uid="{00000000-0005-0000-0000-00001C000000}"/>
    <cellStyle name="40 % - Accent5" xfId="160" xr:uid="{00000000-0005-0000-0000-00001D000000}"/>
    <cellStyle name="40 % - Accent6" xfId="161" xr:uid="{00000000-0005-0000-0000-00001E000000}"/>
    <cellStyle name="40% - Akzent1" xfId="136" xr:uid="{00000000-0005-0000-0000-00001F000000}"/>
    <cellStyle name="40% - Akzent2" xfId="137" xr:uid="{00000000-0005-0000-0000-000020000000}"/>
    <cellStyle name="40% - Akzent3" xfId="138" xr:uid="{00000000-0005-0000-0000-000021000000}"/>
    <cellStyle name="40% - Akzent4" xfId="139" xr:uid="{00000000-0005-0000-0000-000022000000}"/>
    <cellStyle name="40% - Akzent5" xfId="140" xr:uid="{00000000-0005-0000-0000-000023000000}"/>
    <cellStyle name="40% - Akzent6" xfId="141" xr:uid="{00000000-0005-0000-0000-000024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60 % - Accent1" xfId="162" xr:uid="{00000000-0005-0000-0000-00002B000000}"/>
    <cellStyle name="60 % - Accent2" xfId="163" xr:uid="{00000000-0005-0000-0000-00002C000000}"/>
    <cellStyle name="60 % - Accent3" xfId="164" xr:uid="{00000000-0005-0000-0000-00002D000000}"/>
    <cellStyle name="60 % - Accent4" xfId="165" xr:uid="{00000000-0005-0000-0000-00002E000000}"/>
    <cellStyle name="60 % - Accent5" xfId="166" xr:uid="{00000000-0005-0000-0000-00002F000000}"/>
    <cellStyle name="60 % - Accent6" xfId="167" xr:uid="{00000000-0005-0000-0000-000030000000}"/>
    <cellStyle name="60% - Akzent1" xfId="142" xr:uid="{00000000-0005-0000-0000-000031000000}"/>
    <cellStyle name="60% - Akzent2" xfId="143" xr:uid="{00000000-0005-0000-0000-000032000000}"/>
    <cellStyle name="60% - Akzent3" xfId="144" xr:uid="{00000000-0005-0000-0000-000033000000}"/>
    <cellStyle name="60% - Akzent4" xfId="145" xr:uid="{00000000-0005-0000-0000-000034000000}"/>
    <cellStyle name="60% - Akzent5" xfId="146" xr:uid="{00000000-0005-0000-0000-000035000000}"/>
    <cellStyle name="60% - Akzent6" xfId="147" xr:uid="{00000000-0005-0000-0000-000036000000}"/>
    <cellStyle name="Accent1 2" xfId="168" xr:uid="{00000000-0005-0000-0000-000037000000}"/>
    <cellStyle name="Accent2 2" xfId="169" xr:uid="{00000000-0005-0000-0000-000038000000}"/>
    <cellStyle name="Accent6 2" xfId="252" xr:uid="{00000000-0005-0000-0000-000039000000}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Avertissement" xfId="170" xr:uid="{00000000-0005-0000-0000-000041000000}"/>
    <cellStyle name="Berechnung" xfId="11" builtinId="22" customBuiltin="1"/>
    <cellStyle name="Besuchter Hyperlink" xfId="253" builtinId="9" hidden="1"/>
    <cellStyle name="Besuchter Hyperlink" xfId="264" builtinId="9" hidden="1"/>
    <cellStyle name="Besuchter Hyperlink" xfId="278" builtinId="9" hidden="1"/>
    <cellStyle name="Besuchter Hyperlink" xfId="296" builtinId="9" hidden="1"/>
    <cellStyle name="Besuchter Hyperlink" xfId="279" builtinId="9" hidden="1"/>
    <cellStyle name="Besuchter Hyperlink" xfId="301" builtinId="9" hidden="1"/>
    <cellStyle name="Besuchter Hyperlink" xfId="53" builtinId="9" hidden="1"/>
    <cellStyle name="Besuchter Hyperlink" xfId="270" builtinId="9" hidden="1"/>
    <cellStyle name="Besuchter Hyperlink" xfId="257" builtinId="9" hidden="1"/>
    <cellStyle name="Besuchter Hyperlink" xfId="286" builtinId="9" hidden="1"/>
    <cellStyle name="Besuchter Hyperlink" xfId="254" builtinId="9" hidden="1"/>
    <cellStyle name="Besuchter Hyperlink" xfId="287" builtinId="9" hidden="1"/>
    <cellStyle name="Besuchter Hyperlink" xfId="256" builtinId="9" hidden="1"/>
    <cellStyle name="Besuchter Hyperlink" xfId="299" builtinId="9" hidden="1"/>
    <cellStyle name="Besuchter Hyperlink" xfId="288" builtinId="9" hidden="1"/>
    <cellStyle name="Besuchter Hyperlink" xfId="259" builtinId="9" hidden="1"/>
    <cellStyle name="Besuchter Hyperlink" xfId="45" builtinId="9" hidden="1"/>
    <cellStyle name="Besuchter Hyperlink" xfId="260" builtinId="9" hidden="1"/>
    <cellStyle name="Besuchter Hyperlink" xfId="294" builtinId="9" hidden="1"/>
    <cellStyle name="Besuchter Hyperlink" xfId="42" builtinId="9" hidden="1"/>
    <cellStyle name="Besuchter Hyperlink" xfId="266" builtinId="9" hidden="1"/>
    <cellStyle name="Besuchter Hyperlink" xfId="44" builtinId="9" hidden="1"/>
    <cellStyle name="Besuchter Hyperlink" xfId="315" builtinId="9" hidden="1"/>
    <cellStyle name="Besuchter Hyperlink" xfId="268" builtinId="9" hidden="1"/>
    <cellStyle name="Besuchter Hyperlink" xfId="295" builtinId="9" hidden="1"/>
    <cellStyle name="Besuchter Hyperlink" xfId="305" builtinId="9" hidden="1"/>
    <cellStyle name="Besuchter Hyperlink" xfId="262" builtinId="9" hidden="1"/>
    <cellStyle name="Besuchter Hyperlink" xfId="274" builtinId="9" hidden="1"/>
    <cellStyle name="Besuchter Hyperlink" xfId="293" builtinId="9" hidden="1"/>
    <cellStyle name="Besuchter Hyperlink" xfId="245" builtinId="9" hidden="1"/>
    <cellStyle name="Besuchter Hyperlink" xfId="273" builtinId="9" hidden="1"/>
    <cellStyle name="Besuchter Hyperlink" xfId="306" builtinId="9" hidden="1"/>
    <cellStyle name="Calcul" xfId="171" xr:uid="{00000000-0005-0000-0000-000063000000}"/>
    <cellStyle name="Calculated Column - IBM Cognos" xfId="73" xr:uid="{00000000-0005-0000-0000-000064000000}"/>
    <cellStyle name="Calculated Column Name - IBM Cognos" xfId="71" xr:uid="{00000000-0005-0000-0000-000065000000}"/>
    <cellStyle name="Calculated Row - IBM Cognos" xfId="74" xr:uid="{00000000-0005-0000-0000-000066000000}"/>
    <cellStyle name="Calculated Row Name - IBM Cognos" xfId="72" xr:uid="{00000000-0005-0000-0000-000067000000}"/>
    <cellStyle name="Cellule liée" xfId="172" xr:uid="{00000000-0005-0000-0000-000068000000}"/>
    <cellStyle name="Column Name - IBM Cognos" xfId="59" xr:uid="{00000000-0005-0000-0000-000069000000}"/>
    <cellStyle name="Column Template - IBM Cognos" xfId="62" xr:uid="{00000000-0005-0000-0000-00006A000000}"/>
    <cellStyle name="Comma 2" xfId="104" xr:uid="{00000000-0005-0000-0000-00006B000000}"/>
    <cellStyle name="Comma 2 2" xfId="105" xr:uid="{00000000-0005-0000-0000-00006C000000}"/>
    <cellStyle name="Comma 2 2 2" xfId="175" xr:uid="{00000000-0005-0000-0000-00006D000000}"/>
    <cellStyle name="Comma 2 2 2 2" xfId="176" xr:uid="{00000000-0005-0000-0000-00006E000000}"/>
    <cellStyle name="Comma 2 2 3" xfId="177" xr:uid="{00000000-0005-0000-0000-00006F000000}"/>
    <cellStyle name="Comma 2 2 4" xfId="174" xr:uid="{00000000-0005-0000-0000-000070000000}"/>
    <cellStyle name="Comma 2 3" xfId="178" xr:uid="{00000000-0005-0000-0000-000071000000}"/>
    <cellStyle name="Comma 2 3 2" xfId="179" xr:uid="{00000000-0005-0000-0000-000072000000}"/>
    <cellStyle name="Comma 2 4" xfId="180" xr:uid="{00000000-0005-0000-0000-000073000000}"/>
    <cellStyle name="Comma 2 5" xfId="173" xr:uid="{00000000-0005-0000-0000-000074000000}"/>
    <cellStyle name="Comma 2 6" xfId="124" xr:uid="{00000000-0005-0000-0000-000075000000}"/>
    <cellStyle name="Comma 3" xfId="181" xr:uid="{00000000-0005-0000-0000-000076000000}"/>
    <cellStyle name="Comma 3 2" xfId="263" xr:uid="{00000000-0005-0000-0000-000077000000}"/>
    <cellStyle name="Comma 4" xfId="182" xr:uid="{00000000-0005-0000-0000-000078000000}"/>
    <cellStyle name="Comma 4 2" xfId="183" xr:uid="{00000000-0005-0000-0000-000079000000}"/>
    <cellStyle name="Comma 4 2 2" xfId="184" xr:uid="{00000000-0005-0000-0000-00007A000000}"/>
    <cellStyle name="Comma 4 3" xfId="185" xr:uid="{00000000-0005-0000-0000-00007B000000}"/>
    <cellStyle name="Comma 5" xfId="186" xr:uid="{00000000-0005-0000-0000-00007C000000}"/>
    <cellStyle name="Comma 6" xfId="187" xr:uid="{00000000-0005-0000-0000-00007D000000}"/>
    <cellStyle name="Comma 6 2" xfId="188" xr:uid="{00000000-0005-0000-0000-00007E000000}"/>
    <cellStyle name="Commentaire" xfId="189" xr:uid="{00000000-0005-0000-0000-00007F000000}"/>
    <cellStyle name="Currency 2" xfId="106" xr:uid="{00000000-0005-0000-0000-000080000000}"/>
    <cellStyle name="Currency 2 2" xfId="191" xr:uid="{00000000-0005-0000-0000-000081000000}"/>
    <cellStyle name="Currency 2 2 2" xfId="192" xr:uid="{00000000-0005-0000-0000-000082000000}"/>
    <cellStyle name="Currency 2 3" xfId="193" xr:uid="{00000000-0005-0000-0000-000083000000}"/>
    <cellStyle name="Currency 2 4" xfId="190" xr:uid="{00000000-0005-0000-0000-000084000000}"/>
    <cellStyle name="Currency 3" xfId="107" xr:uid="{00000000-0005-0000-0000-000085000000}"/>
    <cellStyle name="Currency 3 2" xfId="195" xr:uid="{00000000-0005-0000-0000-000086000000}"/>
    <cellStyle name="Currency 3 3" xfId="194" xr:uid="{00000000-0005-0000-0000-000087000000}"/>
    <cellStyle name="Currency 4" xfId="103" xr:uid="{00000000-0005-0000-0000-000088000000}"/>
    <cellStyle name="Currency 4 2" xfId="108" xr:uid="{00000000-0005-0000-0000-000089000000}"/>
    <cellStyle name="Currency 4 3" xfId="196" xr:uid="{00000000-0005-0000-0000-00008A000000}"/>
    <cellStyle name="Currency 5" xfId="244" xr:uid="{00000000-0005-0000-0000-00008B000000}"/>
    <cellStyle name="Dezimal 2" xfId="298" xr:uid="{00000000-0005-0000-0000-00008C000000}"/>
    <cellStyle name="Differs From Base - IBM Cognos" xfId="80" xr:uid="{00000000-0005-0000-0000-00008D000000}"/>
    <cellStyle name="Eingabe" xfId="9" builtinId="20" customBuiltin="1"/>
    <cellStyle name="Entrée" xfId="197" xr:uid="{00000000-0005-0000-0000-00008F000000}"/>
    <cellStyle name="Ergebnis" xfId="17" builtinId="25" customBuiltin="1"/>
    <cellStyle name="Erklärender Text" xfId="16" builtinId="53" customBuiltin="1"/>
    <cellStyle name="Group Name - IBM Cognos" xfId="70" xr:uid="{00000000-0005-0000-0000-000092000000}"/>
    <cellStyle name="Gut" xfId="6" builtinId="26" customBuiltin="1"/>
    <cellStyle name="Hold Values - IBM Cognos" xfId="76" xr:uid="{00000000-0005-0000-0000-000094000000}"/>
    <cellStyle name="Hyperlink 2" xfId="127" xr:uid="{00000000-0005-0000-0000-000095000000}"/>
    <cellStyle name="Hyperlink1" xfId="109" xr:uid="{00000000-0005-0000-0000-000096000000}"/>
    <cellStyle name="Insatisfaisant" xfId="198" xr:uid="{00000000-0005-0000-0000-000097000000}"/>
    <cellStyle name="Komma 2" xfId="84" xr:uid="{00000000-0005-0000-0000-000098000000}"/>
    <cellStyle name="Komma 2 2" xfId="98" xr:uid="{00000000-0005-0000-0000-000099000000}"/>
    <cellStyle name="Komma 2 3" xfId="149" xr:uid="{00000000-0005-0000-0000-00009A000000}"/>
    <cellStyle name="Komma 2 4" xfId="317" xr:uid="{00000000-0005-0000-0000-00009B000000}"/>
    <cellStyle name="Komma 3" xfId="148" xr:uid="{00000000-0005-0000-0000-00009C000000}"/>
    <cellStyle name="Komma 3 2" xfId="47" xr:uid="{00000000-0005-0000-0000-00009D000000}"/>
    <cellStyle name="Komma 4" xfId="123" xr:uid="{00000000-0005-0000-0000-00009E000000}"/>
    <cellStyle name="Komma 5" xfId="289" xr:uid="{00000000-0005-0000-0000-00009F000000}"/>
    <cellStyle name="Komma 6" xfId="89" xr:uid="{00000000-0005-0000-0000-0000A0000000}"/>
    <cellStyle name="Link" xfId="249" builtinId="8" hidden="1"/>
    <cellStyle name="Link" xfId="51" builtinId="8" hidden="1"/>
    <cellStyle name="Link" xfId="303" builtinId="8" hidden="1"/>
    <cellStyle name="Link" xfId="302" builtinId="8" hidden="1"/>
    <cellStyle name="Link" xfId="314" builtinId="8" hidden="1"/>
    <cellStyle name="Link" xfId="267" builtinId="8" hidden="1"/>
    <cellStyle name="Link" xfId="312" builtinId="8" hidden="1"/>
    <cellStyle name="Link" xfId="316" builtinId="8" hidden="1"/>
    <cellStyle name="Link" xfId="308" builtinId="8" hidden="1"/>
    <cellStyle name="Link" xfId="318" builtinId="8" hidden="1"/>
    <cellStyle name="Link" xfId="277" builtinId="8" hidden="1"/>
    <cellStyle name="Link" xfId="290" builtinId="8" hidden="1"/>
    <cellStyle name="Link" xfId="54" builtinId="8" hidden="1"/>
    <cellStyle name="Link" xfId="281" builtinId="8" hidden="1"/>
    <cellStyle name="Link" xfId="269" builtinId="8" hidden="1"/>
    <cellStyle name="Link" xfId="46" builtinId="8" hidden="1"/>
    <cellStyle name="Link" xfId="272" builtinId="8" hidden="1"/>
    <cellStyle name="Link" xfId="300" builtinId="8" hidden="1"/>
    <cellStyle name="Link" xfId="282" builtinId="8" hidden="1"/>
    <cellStyle name="Link" xfId="261" builtinId="8" hidden="1"/>
    <cellStyle name="Link" xfId="292" builtinId="8" hidden="1"/>
    <cellStyle name="Link" xfId="52" builtinId="8" hidden="1"/>
    <cellStyle name="Link" xfId="307" builtinId="8" hidden="1"/>
    <cellStyle name="Link" xfId="284" builtinId="8" hidden="1"/>
    <cellStyle name="Link" xfId="291" builtinId="8" hidden="1"/>
    <cellStyle name="Link" xfId="50" builtinId="8" hidden="1"/>
    <cellStyle name="Link" xfId="265" builtinId="8" hidden="1"/>
    <cellStyle name="Link" xfId="280" builtinId="8" hidden="1"/>
    <cellStyle name="Link" xfId="310" builtinId="8" hidden="1"/>
    <cellStyle name="Link" xfId="251" builtinId="8" hidden="1"/>
    <cellStyle name="Link" xfId="258" builtinId="8" hidden="1"/>
    <cellStyle name="Link" xfId="275" builtinId="8" hidden="1"/>
    <cellStyle name="List Name - IBM Cognos" xfId="69" xr:uid="{00000000-0005-0000-0000-0000C1000000}"/>
    <cellStyle name="Locked - IBM Cognos" xfId="79" xr:uid="{00000000-0005-0000-0000-0000C2000000}"/>
    <cellStyle name="Measure - IBM Cognos" xfId="63" xr:uid="{00000000-0005-0000-0000-0000C3000000}"/>
    <cellStyle name="Measure Header - IBM Cognos" xfId="64" xr:uid="{00000000-0005-0000-0000-0000C4000000}"/>
    <cellStyle name="Measure Name - IBM Cognos" xfId="65" xr:uid="{00000000-0005-0000-0000-0000C5000000}"/>
    <cellStyle name="Measure Summary - IBM Cognos" xfId="66" xr:uid="{00000000-0005-0000-0000-0000C6000000}"/>
    <cellStyle name="Measure Summary TM1 - IBM Cognos" xfId="68" xr:uid="{00000000-0005-0000-0000-0000C7000000}"/>
    <cellStyle name="Measure Template - IBM Cognos" xfId="67" xr:uid="{00000000-0005-0000-0000-0000C8000000}"/>
    <cellStyle name="More - IBM Cognos" xfId="75" xr:uid="{00000000-0005-0000-0000-0000C9000000}"/>
    <cellStyle name="Neutral" xfId="8" builtinId="28" customBuiltin="1"/>
    <cellStyle name="Neutral 2" xfId="276" xr:uid="{00000000-0005-0000-0000-0000CB000000}"/>
    <cellStyle name="Neutre" xfId="199" xr:uid="{00000000-0005-0000-0000-0000CC000000}"/>
    <cellStyle name="Normal 10" xfId="200" xr:uid="{00000000-0005-0000-0000-0000CD000000}"/>
    <cellStyle name="Normal 10 2" xfId="201" xr:uid="{00000000-0005-0000-0000-0000CE000000}"/>
    <cellStyle name="Normal 2" xfId="88" xr:uid="{00000000-0005-0000-0000-0000CF000000}"/>
    <cellStyle name="Normal 2 2" xfId="92" xr:uid="{00000000-0005-0000-0000-0000D0000000}"/>
    <cellStyle name="Normal 2 2 2" xfId="117" xr:uid="{00000000-0005-0000-0000-0000D1000000}"/>
    <cellStyle name="Normal 2 2 2 2" xfId="205" xr:uid="{00000000-0005-0000-0000-0000D2000000}"/>
    <cellStyle name="Normal 2 2 2 3" xfId="204" xr:uid="{00000000-0005-0000-0000-0000D3000000}"/>
    <cellStyle name="Normal 2 2 3" xfId="122" xr:uid="{00000000-0005-0000-0000-0000D4000000}"/>
    <cellStyle name="Normal 2 2 3 2" xfId="206" xr:uid="{00000000-0005-0000-0000-0000D5000000}"/>
    <cellStyle name="Normal 2 2 4" xfId="203" xr:uid="{00000000-0005-0000-0000-0000D6000000}"/>
    <cellStyle name="Normal 2 3" xfId="91" xr:uid="{00000000-0005-0000-0000-0000D7000000}"/>
    <cellStyle name="Normal 2 4" xfId="101" xr:uid="{00000000-0005-0000-0000-0000D8000000}"/>
    <cellStyle name="Normal 2 4 2" xfId="208" xr:uid="{00000000-0005-0000-0000-0000D9000000}"/>
    <cellStyle name="Normal 2 4 3" xfId="207" xr:uid="{00000000-0005-0000-0000-0000DA000000}"/>
    <cellStyle name="Normal 2 5" xfId="209" xr:uid="{00000000-0005-0000-0000-0000DB000000}"/>
    <cellStyle name="Normal 2 6" xfId="202" xr:uid="{00000000-0005-0000-0000-0000DC000000}"/>
    <cellStyle name="Normal 3" xfId="110" xr:uid="{00000000-0005-0000-0000-0000DD000000}"/>
    <cellStyle name="Normal 3 2" xfId="111" xr:uid="{00000000-0005-0000-0000-0000DE000000}"/>
    <cellStyle name="Normal 3 2 2" xfId="119" xr:uid="{00000000-0005-0000-0000-0000DF000000}"/>
    <cellStyle name="Normal 3 3" xfId="116" xr:uid="{00000000-0005-0000-0000-0000E0000000}"/>
    <cellStyle name="Normal 3 4" xfId="120" xr:uid="{00000000-0005-0000-0000-0000E1000000}"/>
    <cellStyle name="Normal 4" xfId="90" xr:uid="{00000000-0005-0000-0000-0000E2000000}"/>
    <cellStyle name="Normal 4 2" xfId="118" xr:uid="{00000000-0005-0000-0000-0000E3000000}"/>
    <cellStyle name="Normal 4 2 2" xfId="210" xr:uid="{00000000-0005-0000-0000-0000E4000000}"/>
    <cellStyle name="Normal 4 3" xfId="112" xr:uid="{00000000-0005-0000-0000-0000E5000000}"/>
    <cellStyle name="Normal 4 3 2" xfId="211" xr:uid="{00000000-0005-0000-0000-0000E6000000}"/>
    <cellStyle name="Normal 5" xfId="115" xr:uid="{00000000-0005-0000-0000-0000E7000000}"/>
    <cellStyle name="Normal 5 2" xfId="212" xr:uid="{00000000-0005-0000-0000-0000E8000000}"/>
    <cellStyle name="Normal 5 2 2" xfId="213" xr:uid="{00000000-0005-0000-0000-0000E9000000}"/>
    <cellStyle name="Normal 5 3" xfId="214" xr:uid="{00000000-0005-0000-0000-0000EA000000}"/>
    <cellStyle name="Normal 6" xfId="215" xr:uid="{00000000-0005-0000-0000-0000EB000000}"/>
    <cellStyle name="Normal 6 2" xfId="216" xr:uid="{00000000-0005-0000-0000-0000EC000000}"/>
    <cellStyle name="Normal 7" xfId="126" xr:uid="{00000000-0005-0000-0000-0000ED000000}"/>
    <cellStyle name="Normal 7 2" xfId="217" xr:uid="{00000000-0005-0000-0000-0000EE000000}"/>
    <cellStyle name="Normal 7 2 2" xfId="218" xr:uid="{00000000-0005-0000-0000-0000EF000000}"/>
    <cellStyle name="Normal 7 3" xfId="219" xr:uid="{00000000-0005-0000-0000-0000F0000000}"/>
    <cellStyle name="Normal 8" xfId="220" xr:uid="{00000000-0005-0000-0000-0000F1000000}"/>
    <cellStyle name="Normal 8 2" xfId="221" xr:uid="{00000000-0005-0000-0000-0000F2000000}"/>
    <cellStyle name="Normal 9" xfId="222" xr:uid="{00000000-0005-0000-0000-0000F3000000}"/>
    <cellStyle name="Normal 9 2" xfId="223" xr:uid="{00000000-0005-0000-0000-0000F4000000}"/>
    <cellStyle name="Normal_FG OH" xfId="255" xr:uid="{00000000-0005-0000-0000-0000F5000000}"/>
    <cellStyle name="Notiz" xfId="15" builtinId="10" customBuiltin="1"/>
    <cellStyle name="Notiz 2" xfId="313" xr:uid="{00000000-0005-0000-0000-0000F7000000}"/>
    <cellStyle name="Pending Change - IBM Cognos" xfId="77" xr:uid="{00000000-0005-0000-0000-0000F8000000}"/>
    <cellStyle name="Percent 2" xfId="102" xr:uid="{00000000-0005-0000-0000-0000F9000000}"/>
    <cellStyle name="Percent 2 2" xfId="113" xr:uid="{00000000-0005-0000-0000-0000FA000000}"/>
    <cellStyle name="Percent 2 2 2" xfId="226" xr:uid="{00000000-0005-0000-0000-0000FB000000}"/>
    <cellStyle name="Percent 2 2 3" xfId="225" xr:uid="{00000000-0005-0000-0000-0000FC000000}"/>
    <cellStyle name="Percent 2 3" xfId="227" xr:uid="{00000000-0005-0000-0000-0000FD000000}"/>
    <cellStyle name="Percent 2 4" xfId="224" xr:uid="{00000000-0005-0000-0000-0000FE000000}"/>
    <cellStyle name="Percent 2 5" xfId="125" xr:uid="{00000000-0005-0000-0000-0000FF000000}"/>
    <cellStyle name="Percent 3" xfId="114" xr:uid="{00000000-0005-0000-0000-000000010000}"/>
    <cellStyle name="Percent 3 2" xfId="229" xr:uid="{00000000-0005-0000-0000-000001010000}"/>
    <cellStyle name="Percent 3 2 2" xfId="230" xr:uid="{00000000-0005-0000-0000-000002010000}"/>
    <cellStyle name="Percent 3 3" xfId="231" xr:uid="{00000000-0005-0000-0000-000003010000}"/>
    <cellStyle name="Percent 3 4" xfId="228" xr:uid="{00000000-0005-0000-0000-000004010000}"/>
    <cellStyle name="Percent 4" xfId="232" xr:uid="{00000000-0005-0000-0000-000005010000}"/>
    <cellStyle name="Percent 4 2" xfId="271" xr:uid="{00000000-0005-0000-0000-000006010000}"/>
    <cellStyle name="Percent 5" xfId="233" xr:uid="{00000000-0005-0000-0000-000007010000}"/>
    <cellStyle name="Percent 6" xfId="234" xr:uid="{00000000-0005-0000-0000-000008010000}"/>
    <cellStyle name="Prozent 2" xfId="48" xr:uid="{00000000-0005-0000-0000-00000A010000}"/>
    <cellStyle name="Prozent 3" xfId="304" xr:uid="{00000000-0005-0000-0000-00000B010000}"/>
    <cellStyle name="Row Name - IBM Cognos" xfId="55" xr:uid="{00000000-0005-0000-0000-00000C010000}"/>
    <cellStyle name="Row Template - IBM Cognos" xfId="58" xr:uid="{00000000-0005-0000-0000-00000D010000}"/>
    <cellStyle name="Satisfaisant" xfId="235" xr:uid="{00000000-0005-0000-0000-00000E010000}"/>
    <cellStyle name="Schlecht" xfId="7" builtinId="27" customBuiltin="1"/>
    <cellStyle name="Sortie" xfId="236" xr:uid="{00000000-0005-0000-0000-000010010000}"/>
    <cellStyle name="Standard" xfId="0" builtinId="0"/>
    <cellStyle name="Standard 10" xfId="99" xr:uid="{00000000-0005-0000-0000-000012010000}"/>
    <cellStyle name="Standard 12" xfId="121" xr:uid="{00000000-0005-0000-0000-000013010000}"/>
    <cellStyle name="Standard 15" xfId="247" xr:uid="{00000000-0005-0000-0000-000014010000}"/>
    <cellStyle name="Standard 19" xfId="248" xr:uid="{00000000-0005-0000-0000-000015010000}"/>
    <cellStyle name="Standard 2" xfId="81" xr:uid="{00000000-0005-0000-0000-000016010000}"/>
    <cellStyle name="Standard 2 2" xfId="94" xr:uid="{00000000-0005-0000-0000-000017010000}"/>
    <cellStyle name="Standard 2 2 2" xfId="128" xr:uid="{00000000-0005-0000-0000-000018010000}"/>
    <cellStyle name="Standard 2 3" xfId="95" xr:uid="{00000000-0005-0000-0000-000019010000}"/>
    <cellStyle name="Standard 2 4" xfId="93" xr:uid="{00000000-0005-0000-0000-00001A010000}"/>
    <cellStyle name="Standard 3" xfId="83" xr:uid="{00000000-0005-0000-0000-00001B010000}"/>
    <cellStyle name="Standard 3 2" xfId="96" xr:uid="{00000000-0005-0000-0000-00001C010000}"/>
    <cellStyle name="Standard 3 3" xfId="129" xr:uid="{00000000-0005-0000-0000-00001D010000}"/>
    <cellStyle name="Standard 312" xfId="246" xr:uid="{00000000-0005-0000-0000-00001E010000}"/>
    <cellStyle name="Standard 375" xfId="82" xr:uid="{00000000-0005-0000-0000-00001F010000}"/>
    <cellStyle name="Standard 38" xfId="319" xr:uid="{00000000-0005-0000-0000-000020010000}"/>
    <cellStyle name="Standard 4" xfId="97" xr:uid="{00000000-0005-0000-0000-000021010000}"/>
    <cellStyle name="Standard 4 2" xfId="297" xr:uid="{00000000-0005-0000-0000-000022010000}"/>
    <cellStyle name="Standard 5" xfId="283" xr:uid="{00000000-0005-0000-0000-000023010000}"/>
    <cellStyle name="Standard 6" xfId="43" xr:uid="{00000000-0005-0000-0000-000024010000}"/>
    <cellStyle name="Standard 7" xfId="250" xr:uid="{00000000-0005-0000-0000-000025010000}"/>
    <cellStyle name="Summary Column Name - IBM Cognos" xfId="60" xr:uid="{00000000-0005-0000-0000-000026010000}"/>
    <cellStyle name="Summary Column Name TM1 - IBM Cognos" xfId="61" xr:uid="{00000000-0005-0000-0000-000027010000}"/>
    <cellStyle name="Summary Row Name - IBM Cognos" xfId="56" xr:uid="{00000000-0005-0000-0000-000028010000}"/>
    <cellStyle name="Summary Row Name TM1 - IBM Cognos" xfId="57" xr:uid="{00000000-0005-0000-0000-000029010000}"/>
    <cellStyle name="Texte explicatif" xfId="237" xr:uid="{00000000-0005-0000-0000-00002A010000}"/>
    <cellStyle name="Titre" xfId="238" xr:uid="{00000000-0005-0000-0000-00002B010000}"/>
    <cellStyle name="Titre 1" xfId="239" xr:uid="{00000000-0005-0000-0000-00002C010000}"/>
    <cellStyle name="Titre 2" xfId="240" xr:uid="{00000000-0005-0000-0000-00002D010000}"/>
    <cellStyle name="Titre 3" xfId="241" xr:uid="{00000000-0005-0000-0000-00002E010000}"/>
    <cellStyle name="Titre 4" xfId="242" xr:uid="{00000000-0005-0000-0000-00002F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Unsaved Change - IBM Cognos" xfId="78" xr:uid="{00000000-0005-0000-0000-000035010000}"/>
    <cellStyle name="Vérification" xfId="243" xr:uid="{00000000-0005-0000-0000-000036010000}"/>
    <cellStyle name="Verknüpfte Zelle" xfId="12" builtinId="24" customBuiltin="1"/>
    <cellStyle name="Währung 2" xfId="100" xr:uid="{00000000-0005-0000-0000-000038010000}"/>
    <cellStyle name="Währung 2 2" xfId="285" xr:uid="{00000000-0005-0000-0000-000039010000}"/>
    <cellStyle name="Währung 3" xfId="309" xr:uid="{00000000-0005-0000-0000-00003A010000}"/>
    <cellStyle name="Währung 4" xfId="311" xr:uid="{00000000-0005-0000-0000-00003B010000}"/>
    <cellStyle name="Warnender Text" xfId="14" builtinId="11" customBuiltin="1"/>
    <cellStyle name="Zelle überprüfen" xfId="13" builtinId="23" customBuiltin="1"/>
    <cellStyle name="常规 2" xfId="87" xr:uid="{00000000-0005-0000-0000-00003E010000}"/>
    <cellStyle name="常规 3" xfId="86" xr:uid="{00000000-0005-0000-0000-00003F010000}"/>
    <cellStyle name="常规_20020201--20020224捷生清单" xfId="85" xr:uid="{00000000-0005-0000-0000-000040010000}"/>
  </cellStyles>
  <dxfs count="10"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00CC"/>
      <color rgb="FFFFFFCC"/>
      <color rgb="FFFFB500"/>
      <color rgb="FFFF5050"/>
      <color rgb="FF85458A"/>
      <color rgb="FF1C5687"/>
      <color rgb="FF00CC00"/>
      <color rgb="FFAF6D04"/>
      <color rgb="FF4C7D7A"/>
      <color rgb="FFB2B4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Financial Planning</a:t>
            </a:r>
            <a:r>
              <a:rPr lang="en-US" sz="2000" baseline="0"/>
              <a:t> Results -</a:t>
            </a:r>
            <a:endParaRPr lang="en-US" sz="2000"/>
          </a:p>
        </c:rich>
      </c:tx>
      <c:layout>
        <c:manualLayout>
          <c:xMode val="edge"/>
          <c:yMode val="edge"/>
          <c:x val="0"/>
          <c:y val="4.4686478610482744E-3"/>
        </c:manualLayout>
      </c:layout>
      <c:overlay val="0"/>
    </c:title>
    <c:autoTitleDeleted val="0"/>
    <c:plotArea>
      <c:layout/>
      <c:areaChart>
        <c:grouping val="standard"/>
        <c:varyColors val="0"/>
        <c:ser>
          <c:idx val="6"/>
          <c:order val="6"/>
          <c:tx>
            <c:strRef>
              <c:f>ESR_FinancialAlignment!$A$12</c:f>
              <c:strCache>
                <c:ptCount val="1"/>
                <c:pt idx="0">
                  <c:v>Inventory Act./Proj.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strRef>
              <c:f>ESR_FinancialAlignment!$B$3:$O$3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ESR_FinancialAlignment!$B$12:$O$12</c:f>
              <c:numCache>
                <c:formatCode>#,##0</c:formatCode>
                <c:ptCount val="12"/>
                <c:pt idx="0">
                  <c:v>6000</c:v>
                </c:pt>
                <c:pt idx="1">
                  <c:v>6100</c:v>
                </c:pt>
                <c:pt idx="2">
                  <c:v>5900</c:v>
                </c:pt>
                <c:pt idx="3">
                  <c:v>6200</c:v>
                </c:pt>
                <c:pt idx="4">
                  <c:v>6000</c:v>
                </c:pt>
                <c:pt idx="5">
                  <c:v>5500</c:v>
                </c:pt>
                <c:pt idx="6">
                  <c:v>4700</c:v>
                </c:pt>
                <c:pt idx="7">
                  <c:v>4000</c:v>
                </c:pt>
                <c:pt idx="8">
                  <c:v>4000</c:v>
                </c:pt>
                <c:pt idx="9">
                  <c:v>4000</c:v>
                </c:pt>
                <c:pt idx="10">
                  <c:v>4200</c:v>
                </c:pt>
                <c:pt idx="11">
                  <c:v>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7E-4291-A38E-61D10FFE1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278432"/>
        <c:axId val="1135278824"/>
      </c:areaChart>
      <c:barChart>
        <c:barDir val="col"/>
        <c:grouping val="clustered"/>
        <c:varyColors val="0"/>
        <c:ser>
          <c:idx val="2"/>
          <c:order val="0"/>
          <c:tx>
            <c:strRef>
              <c:f>ESR_FinancialAlignment!$A$7</c:f>
              <c:strCache>
                <c:ptCount val="1"/>
                <c:pt idx="0">
                  <c:v>Supply Plan Budget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ESR_FinancialAlignment!$B$3:$O$3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ESR_FinancialAlignment!$B$7:$O$7</c:f>
              <c:numCache>
                <c:formatCode>#,##0</c:formatCode>
                <c:ptCount val="12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3800</c:v>
                </c:pt>
                <c:pt idx="4">
                  <c:v>3800</c:v>
                </c:pt>
                <c:pt idx="5">
                  <c:v>3800</c:v>
                </c:pt>
                <c:pt idx="6">
                  <c:v>3600</c:v>
                </c:pt>
                <c:pt idx="7">
                  <c:v>3600</c:v>
                </c:pt>
                <c:pt idx="8">
                  <c:v>3600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9D-4931-839D-F7A0D0CDBB79}"/>
            </c:ext>
          </c:extLst>
        </c:ser>
        <c:ser>
          <c:idx val="5"/>
          <c:order val="1"/>
          <c:tx>
            <c:strRef>
              <c:f>ESR_FinancialAlignment!$A$8</c:f>
              <c:strCache>
                <c:ptCount val="1"/>
                <c:pt idx="0">
                  <c:v>Supply Plan Actual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ESR_FinancialAlignment!$B$8:$O$8</c:f>
              <c:numCache>
                <c:formatCode>#,##0</c:formatCode>
                <c:ptCount val="12"/>
                <c:pt idx="0">
                  <c:v>3250</c:v>
                </c:pt>
                <c:pt idx="1">
                  <c:v>3450</c:v>
                </c:pt>
                <c:pt idx="2">
                  <c:v>3550</c:v>
                </c:pt>
                <c:pt idx="3">
                  <c:v>3700</c:v>
                </c:pt>
                <c:pt idx="4">
                  <c:v>3700</c:v>
                </c:pt>
                <c:pt idx="5">
                  <c:v>3700</c:v>
                </c:pt>
                <c:pt idx="6">
                  <c:v>3800</c:v>
                </c:pt>
                <c:pt idx="7">
                  <c:v>3800</c:v>
                </c:pt>
                <c:pt idx="8">
                  <c:v>3750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7-464D-999D-2A44A9C4BFB2}"/>
            </c:ext>
          </c:extLst>
        </c:ser>
        <c:ser>
          <c:idx val="4"/>
          <c:order val="5"/>
          <c:tx>
            <c:strRef>
              <c:f>ESR_FinancialAlignment!$A$6</c:f>
              <c:strCache>
                <c:ptCount val="1"/>
                <c:pt idx="0">
                  <c:v>COGS Act./ Proj.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9D-4931-839D-F7A0D0CDBB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ESR_FinancialAlignment!$B$3:$O$3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ESR_FinancialAlignment!$B$6:$O$6</c:f>
              <c:numCache>
                <c:formatCode>#,##0</c:formatCode>
                <c:ptCount val="12"/>
                <c:pt idx="0">
                  <c:v>3300</c:v>
                </c:pt>
                <c:pt idx="1">
                  <c:v>3400</c:v>
                </c:pt>
                <c:pt idx="2">
                  <c:v>3700</c:v>
                </c:pt>
                <c:pt idx="3">
                  <c:v>3500</c:v>
                </c:pt>
                <c:pt idx="4">
                  <c:v>4000</c:v>
                </c:pt>
                <c:pt idx="5">
                  <c:v>4300</c:v>
                </c:pt>
                <c:pt idx="6">
                  <c:v>4400</c:v>
                </c:pt>
                <c:pt idx="7">
                  <c:v>4300</c:v>
                </c:pt>
                <c:pt idx="8">
                  <c:v>3600</c:v>
                </c:pt>
                <c:pt idx="9">
                  <c:v>3500</c:v>
                </c:pt>
                <c:pt idx="10">
                  <c:v>3300</c:v>
                </c:pt>
                <c:pt idx="11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D-4931-839D-F7A0D0CDB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278432"/>
        <c:axId val="1135278824"/>
      </c:barChart>
      <c:lineChart>
        <c:grouping val="standard"/>
        <c:varyColors val="0"/>
        <c:ser>
          <c:idx val="0"/>
          <c:order val="2"/>
          <c:tx>
            <c:strRef>
              <c:f>ESR_FinancialAlignment!$A$4</c:f>
              <c:strCache>
                <c:ptCount val="1"/>
                <c:pt idx="0">
                  <c:v>COGS last Year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ESR_FinancialAlignment!$B$3:$O$3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ESR_FinancialAlignment!$B$4:$O$4</c:f>
              <c:numCache>
                <c:formatCode>#,##0</c:formatCode>
                <c:ptCount val="12"/>
                <c:pt idx="0">
                  <c:v>3200</c:v>
                </c:pt>
                <c:pt idx="1">
                  <c:v>3300</c:v>
                </c:pt>
                <c:pt idx="2">
                  <c:v>3350</c:v>
                </c:pt>
                <c:pt idx="3">
                  <c:v>3000</c:v>
                </c:pt>
                <c:pt idx="4">
                  <c:v>3800</c:v>
                </c:pt>
                <c:pt idx="5">
                  <c:v>3900</c:v>
                </c:pt>
                <c:pt idx="6">
                  <c:v>4000</c:v>
                </c:pt>
                <c:pt idx="7">
                  <c:v>3800</c:v>
                </c:pt>
                <c:pt idx="8">
                  <c:v>3300</c:v>
                </c:pt>
                <c:pt idx="9">
                  <c:v>3300</c:v>
                </c:pt>
                <c:pt idx="10">
                  <c:v>3000</c:v>
                </c:pt>
                <c:pt idx="11">
                  <c:v>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D-4931-839D-F7A0D0CDBB79}"/>
            </c:ext>
          </c:extLst>
        </c:ser>
        <c:ser>
          <c:idx val="1"/>
          <c:order val="3"/>
          <c:tx>
            <c:strRef>
              <c:f>ESR_FinancialAlignment!$A$5</c:f>
              <c:strCache>
                <c:ptCount val="1"/>
                <c:pt idx="0">
                  <c:v>COGS Budget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ESR_FinancialAlignment!$B$3:$O$3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ESR_FinancialAlignment!$B$5:$O$5</c:f>
              <c:numCache>
                <c:formatCode>#,##0</c:formatCode>
                <c:ptCount val="12"/>
                <c:pt idx="0">
                  <c:v>3500</c:v>
                </c:pt>
                <c:pt idx="1">
                  <c:v>3600</c:v>
                </c:pt>
                <c:pt idx="2">
                  <c:v>3650</c:v>
                </c:pt>
                <c:pt idx="3">
                  <c:v>3400</c:v>
                </c:pt>
                <c:pt idx="4">
                  <c:v>4200</c:v>
                </c:pt>
                <c:pt idx="5">
                  <c:v>4300</c:v>
                </c:pt>
                <c:pt idx="6">
                  <c:v>4500</c:v>
                </c:pt>
                <c:pt idx="7">
                  <c:v>4200</c:v>
                </c:pt>
                <c:pt idx="8">
                  <c:v>3600</c:v>
                </c:pt>
                <c:pt idx="9">
                  <c:v>3500</c:v>
                </c:pt>
                <c:pt idx="10">
                  <c:v>3300</c:v>
                </c:pt>
                <c:pt idx="11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9D-4931-839D-F7A0D0CDBB79}"/>
            </c:ext>
          </c:extLst>
        </c:ser>
        <c:ser>
          <c:idx val="3"/>
          <c:order val="4"/>
          <c:tx>
            <c:strRef>
              <c:f>ESR_FinancialAlignment!$A$11</c:f>
              <c:strCache>
                <c:ptCount val="1"/>
                <c:pt idx="0">
                  <c:v>Forecast / NRP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ESR_FinancialAlignment!$B$3:$O$3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ESR_FinancialAlignment!$B$11:$O$11</c:f>
              <c:numCache>
                <c:formatCode>#,##0</c:formatCode>
                <c:ptCount val="12"/>
                <c:pt idx="0">
                  <c:v>3300</c:v>
                </c:pt>
                <c:pt idx="1">
                  <c:v>3400</c:v>
                </c:pt>
                <c:pt idx="2">
                  <c:v>3700</c:v>
                </c:pt>
                <c:pt idx="3">
                  <c:v>3400</c:v>
                </c:pt>
                <c:pt idx="4">
                  <c:v>3800</c:v>
                </c:pt>
                <c:pt idx="5">
                  <c:v>4000</c:v>
                </c:pt>
                <c:pt idx="6">
                  <c:v>4200</c:v>
                </c:pt>
                <c:pt idx="7">
                  <c:v>4500</c:v>
                </c:pt>
                <c:pt idx="8">
                  <c:v>4200</c:v>
                </c:pt>
                <c:pt idx="9">
                  <c:v>3600</c:v>
                </c:pt>
                <c:pt idx="10">
                  <c:v>3100</c:v>
                </c:pt>
                <c:pt idx="11">
                  <c:v>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8-4F17-8ECA-D31C7439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278432"/>
        <c:axId val="1135278824"/>
      </c:lineChart>
      <c:catAx>
        <c:axId val="11352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500" b="1"/>
            </a:pPr>
            <a:endParaRPr lang="de-DE"/>
          </a:p>
        </c:txPr>
        <c:crossAx val="1135278824"/>
        <c:crosses val="autoZero"/>
        <c:auto val="1"/>
        <c:lblAlgn val="ctr"/>
        <c:lblOffset val="100"/>
        <c:noMultiLvlLbl val="1"/>
      </c:catAx>
      <c:valAx>
        <c:axId val="1135278824"/>
        <c:scaling>
          <c:orientation val="minMax"/>
        </c:scaling>
        <c:delete val="0"/>
        <c:axPos val="l"/>
        <c:majorGridlines/>
        <c:title>
          <c:tx>
            <c:strRef>
              <c:f>ESR_FinancialAlignment!$A$3</c:f>
              <c:strCache>
                <c:ptCount val="1"/>
                <c:pt idx="0">
                  <c:v>k$</c:v>
                </c:pt>
              </c:strCache>
            </c:strRef>
          </c:tx>
          <c:overlay val="0"/>
          <c:txPr>
            <a:bodyPr/>
            <a:lstStyle/>
            <a:p>
              <a:pPr>
                <a:defRPr sz="1400"/>
              </a:pPr>
              <a:endParaRPr lang="de-DE"/>
            </a:p>
          </c:txPr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500" b="1"/>
            </a:pPr>
            <a:endParaRPr lang="de-DE"/>
          </a:p>
        </c:txPr>
        <c:crossAx val="1135278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065422164539699E-3"/>
          <c:y val="0.9352500000440751"/>
          <c:w val="0.97409538837158671"/>
          <c:h val="5.131591450773685E-2"/>
        </c:manualLayout>
      </c:layout>
      <c:overlay val="0"/>
      <c:txPr>
        <a:bodyPr/>
        <a:lstStyle/>
        <a:p>
          <a:pPr>
            <a:defRPr sz="1400"/>
          </a:pPr>
          <a:endParaRPr lang="de-DE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Corbel" panose="020B05030202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+mj-lt"/>
              </a:defRPr>
            </a:pPr>
            <a:r>
              <a:rPr lang="en-US" sz="2000">
                <a:latin typeface="+mj-lt"/>
              </a:rPr>
              <a:t>Malvern T&amp;E 2018, @ COGS in kUSD</a:t>
            </a:r>
          </a:p>
        </c:rich>
      </c:tx>
      <c:layout>
        <c:manualLayout>
          <c:xMode val="edge"/>
          <c:yMode val="edge"/>
          <c:x val="5.4549544802545507E-4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Input_Malvern!$A$5</c:f>
              <c:strCache>
                <c:ptCount val="1"/>
                <c:pt idx="0">
                  <c:v>Supply Plan '18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Input_Malvern!$B$5:$M$5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0-43A1-A458-437ECC838E15}"/>
            </c:ext>
          </c:extLst>
        </c:ser>
        <c:ser>
          <c:idx val="1"/>
          <c:order val="2"/>
          <c:tx>
            <c:strRef>
              <c:f>Input_Malvern!$A$6</c:f>
              <c:strCache>
                <c:ptCount val="1"/>
                <c:pt idx="0">
                  <c:v>Financial Plan '18 (FG Output)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val>
            <c:numRef>
              <c:f>Input_Malvern!$B$6:$M$6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0-43A1-A458-437ECC83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240088"/>
        <c:axId val="1528240480"/>
      </c:barChart>
      <c:lineChart>
        <c:grouping val="standard"/>
        <c:varyColors val="0"/>
        <c:ser>
          <c:idx val="3"/>
          <c:order val="0"/>
          <c:tx>
            <c:strRef>
              <c:f>Input_Malvern!$A$4</c:f>
              <c:strCache>
                <c:ptCount val="1"/>
                <c:pt idx="0">
                  <c:v>Shipments Budget '18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Input_Malvern!$B$4:$M$4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70-43A1-A458-437ECC83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240088"/>
        <c:axId val="1528240480"/>
      </c:lineChart>
      <c:catAx>
        <c:axId val="1528240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+mj-lt"/>
              </a:defRPr>
            </a:pPr>
            <a:endParaRPr lang="de-DE"/>
          </a:p>
        </c:txPr>
        <c:crossAx val="1528240480"/>
        <c:crosses val="autoZero"/>
        <c:auto val="1"/>
        <c:lblAlgn val="ctr"/>
        <c:lblOffset val="100"/>
        <c:noMultiLvlLbl val="1"/>
      </c:catAx>
      <c:valAx>
        <c:axId val="152824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+mj-lt"/>
              </a:defRPr>
            </a:pPr>
            <a:endParaRPr lang="de-DE"/>
          </a:p>
        </c:txPr>
        <c:crossAx val="1528240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 b="1">
              <a:latin typeface="+mj-lt"/>
            </a:defRPr>
          </a:pPr>
          <a:endParaRPr lang="de-DE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13</xdr:row>
      <xdr:rowOff>114297</xdr:rowOff>
    </xdr:from>
    <xdr:to>
      <xdr:col>16</xdr:col>
      <xdr:colOff>224896</xdr:colOff>
      <xdr:row>35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392907</xdr:colOff>
      <xdr:row>0</xdr:row>
      <xdr:rowOff>83344</xdr:rowOff>
    </xdr:from>
    <xdr:to>
      <xdr:col>22</xdr:col>
      <xdr:colOff>276253</xdr:colOff>
      <xdr:row>1</xdr:row>
      <xdr:rowOff>218531</xdr:rowOff>
    </xdr:to>
    <xdr:pic>
      <xdr:nvPicPr>
        <xdr:cNvPr id="3" name="Grafik 2" descr="Ein Bild, das Zeichnung, Schild enthält.&#10;&#10;Automatisch generierte Beschreibung">
          <a:extLst>
            <a:ext uri="{FF2B5EF4-FFF2-40B4-BE49-F238E27FC236}">
              <a16:creationId xmlns:a16="http://schemas.microsoft.com/office/drawing/2014/main" id="{63524F07-5F32-46C9-81F6-2B785335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37782" y="83344"/>
          <a:ext cx="2097908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0.84265</cdr:x>
      <cdr:y>0</cdr:y>
    </cdr:from>
    <cdr:to>
      <cdr:x>0.96769</cdr:x>
      <cdr:y>0.06998</cdr:y>
    </cdr:to>
    <cdr:sp macro="" textlink="ESR_FinancialAlignment!$B$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9E282AB2-14C4-4771-890A-9B79B3183A95}"/>
            </a:ext>
          </a:extLst>
        </cdr:cNvPr>
        <cdr:cNvSpPr txBox="1"/>
      </cdr:nvSpPr>
      <cdr:spPr>
        <a:xfrm xmlns:a="http://schemas.openxmlformats.org/drawingml/2006/main">
          <a:off x="10832307" y="0"/>
          <a:ext cx="1607344" cy="345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r"/>
          <a:fld id="{928FAF16-7028-4178-BB3F-C1C66CE56DFE}" type="TxLink">
            <a:rPr lang="en-US" sz="2000" b="1" i="0" u="none" strike="noStrike">
              <a:solidFill>
                <a:srgbClr val="000000"/>
              </a:solidFill>
              <a:latin typeface="Corbel"/>
            </a:rPr>
            <a:pPr algn="r"/>
            <a:t>2021</a:t>
          </a:fld>
          <a:endParaRPr lang="de-DE" sz="2000" b="1"/>
        </a:p>
      </cdr:txBody>
    </cdr:sp>
  </cdr:relSizeAnchor>
  <cdr:relSizeAnchor xmlns:cdr="http://schemas.openxmlformats.org/drawingml/2006/chartDrawing">
    <cdr:from>
      <cdr:x>0.23457</cdr:x>
      <cdr:y>0</cdr:y>
    </cdr:from>
    <cdr:to>
      <cdr:x>0.48051</cdr:x>
      <cdr:y>0.06998</cdr:y>
    </cdr:to>
    <cdr:sp macro="" textlink="ESR_FinancialAlignment!$G$1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BA40E972-B18F-4E47-A705-427EA2928628}"/>
            </a:ext>
          </a:extLst>
        </cdr:cNvPr>
        <cdr:cNvSpPr txBox="1"/>
      </cdr:nvSpPr>
      <cdr:spPr>
        <a:xfrm xmlns:a="http://schemas.openxmlformats.org/drawingml/2006/main">
          <a:off x="3015455" y="0"/>
          <a:ext cx="3161507" cy="397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44533DAD-A607-4219-A3F0-B2005477C7B1}" type="TxLink">
            <a:rPr lang="en-US" sz="2000" b="1" i="0" u="none" strike="noStrike">
              <a:solidFill>
                <a:srgbClr val="000000"/>
              </a:solidFill>
              <a:latin typeface="Corbel"/>
            </a:rPr>
            <a:pPr algn="l"/>
            <a:t>&lt;Division/ Business Unit&gt;</a:t>
          </a:fld>
          <a:endParaRPr lang="de-DE" sz="20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317289</xdr:colOff>
      <xdr:row>36</xdr:row>
      <xdr:rowOff>24236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ev, Maria" refreshedDate="42800.695193287036" createdVersion="4" refreshedVersion="4" minRefreshableVersion="3" recordCount="111" xr:uid="{00000000-000A-0000-FFFF-FFFF3D000000}">
  <cacheSource type="worksheet">
    <worksheetSource ref="A1:N1048576" sheet="Tabelle2"/>
  </cacheSource>
  <cacheFields count="14">
    <cacheField name="Type" numFmtId="0">
      <sharedItems containsBlank="1" count="4">
        <s v="Repl"/>
        <s v="Sets"/>
        <m/>
        <s v="Rep" u="1"/>
      </sharedItems>
    </cacheField>
    <cacheField name="Plant" numFmtId="0">
      <sharedItems containsBlank="1" count="5">
        <s v="Freiburg"/>
        <s v="Kiel"/>
        <s v="Selzach"/>
        <m/>
        <s v="Freiburg " u="1"/>
      </sharedItems>
    </cacheField>
    <cacheField name="Jan 17" numFmtId="0">
      <sharedItems containsString="0" containsBlank="1" containsNumber="1" minValue="0" maxValue="4647354.9566399995"/>
    </cacheField>
    <cacheField name="Feb 17" numFmtId="0">
      <sharedItems containsString="0" containsBlank="1" containsNumber="1" minValue="0" maxValue="5029184.5400000494"/>
    </cacheField>
    <cacheField name="Mrz 17" numFmtId="0">
      <sharedItems containsString="0" containsBlank="1" containsNumber="1" minValue="0" maxValue="2852017.6499264976"/>
    </cacheField>
    <cacheField name="Apr 17" numFmtId="0">
      <sharedItems containsString="0" containsBlank="1" containsNumber="1" minValue="0" maxValue="2886804.2664178987"/>
    </cacheField>
    <cacheField name="Mai 17" numFmtId="0">
      <sharedItems containsString="0" containsBlank="1" containsNumber="1" minValue="0" maxValue="3035310.2325986032"/>
    </cacheField>
    <cacheField name="Jun 17" numFmtId="0">
      <sharedItems containsString="0" containsBlank="1" containsNumber="1" minValue="0" maxValue="3172986.1396477926"/>
    </cacheField>
    <cacheField name="Jul 17" numFmtId="0">
      <sharedItems containsString="0" containsBlank="1" containsNumber="1" minValue="0" maxValue="3209146.1210648934"/>
    </cacheField>
    <cacheField name="Aug 17" numFmtId="0">
      <sharedItems containsString="0" containsBlank="1" containsNumber="1" minValue="0" maxValue="3363433.5775973946"/>
    </cacheField>
    <cacheField name="Sep 17" numFmtId="0">
      <sharedItems containsString="0" containsBlank="1" containsNumber="1" minValue="0" maxValue="3285494.6720457063"/>
    </cacheField>
    <cacheField name="Okt 17" numFmtId="0">
      <sharedItems containsString="0" containsBlank="1" containsNumber="1" minValue="0" maxValue="3273346.5658795927"/>
    </cacheField>
    <cacheField name="Nov 17" numFmtId="0">
      <sharedItems containsString="0" containsBlank="1" containsNumber="1" minValue="0" maxValue="3179210.5188844008"/>
    </cacheField>
    <cacheField name="Dez 17" numFmtId="0">
      <sharedItems containsString="0" containsBlank="1" containsNumber="1" minValue="0" maxValue="3379642.81585650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x v="0"/>
    <n v="1150638.3399999985"/>
    <n v="1000000"/>
    <n v="741401.31844010029"/>
    <n v="684874.71823000023"/>
    <n v="717876.48279890046"/>
    <n v="747020.54710399976"/>
    <n v="733231.10887800029"/>
    <n v="728744.75490409997"/>
    <n v="704279.72834909952"/>
    <n v="718536.41766000004"/>
    <n v="699944.26772900124"/>
    <n v="782759.10425199789"/>
  </r>
  <r>
    <x v="0"/>
    <x v="1"/>
    <n v="2000000"/>
    <n v="1950000"/>
    <n v="2085924.0695747903"/>
    <n v="1967997.6631152695"/>
    <n v="2045477.7424947568"/>
    <n v="2051117.1770603496"/>
    <n v="2024929.8166415202"/>
    <n v="2034222.4368925395"/>
    <n v="2057318.4452519699"/>
    <n v="2115990.5820858548"/>
    <n v="2088518.4971434309"/>
    <n v="2218163.3910970697"/>
  </r>
  <r>
    <x v="0"/>
    <x v="2"/>
    <n v="4647354.9566399995"/>
    <n v="5029184.5400000494"/>
    <n v="2852017.6499264976"/>
    <n v="2886804.2664178987"/>
    <n v="3035310.2325986032"/>
    <n v="3172986.1396477926"/>
    <n v="3209146.1210648934"/>
    <n v="3363433.5775973946"/>
    <n v="3285494.6720457063"/>
    <n v="3273346.5658795927"/>
    <n v="3179210.5188844008"/>
    <n v="3379642.8158565052"/>
  </r>
  <r>
    <x v="0"/>
    <x v="0"/>
    <m/>
    <m/>
    <n v="100000"/>
    <n v="100000"/>
    <n v="100000"/>
    <n v="100000"/>
    <n v="100000"/>
    <n v="100000"/>
    <n v="50000"/>
    <n v="50000"/>
    <n v="50000"/>
    <n v="50000"/>
  </r>
  <r>
    <x v="0"/>
    <x v="2"/>
    <m/>
    <m/>
    <n v="1500000"/>
    <n v="1500000"/>
    <n v="1000000"/>
    <n v="1000000"/>
    <n v="800000"/>
    <n v="800000"/>
    <n v="700000"/>
    <n v="500000"/>
    <n v="400000"/>
    <n v="350000"/>
  </r>
  <r>
    <x v="1"/>
    <x v="2"/>
    <n v="55407.218959999984"/>
    <n v="0"/>
    <n v="242331.78343999991"/>
    <n v="371602.03239999985"/>
    <n v="226289.46999999991"/>
    <n v="172872.64999999997"/>
    <n v="96138.625159999981"/>
    <n v="19135"/>
    <n v="72551.819999999978"/>
    <n v="16777.023439999997"/>
    <n v="0"/>
    <n v="0"/>
  </r>
  <r>
    <x v="1"/>
    <x v="1"/>
    <n v="459972"/>
    <n v="185600.10535"/>
    <n v="329218.903291"/>
    <n v="401233.18831600004"/>
    <n v="215511.63346300001"/>
    <n v="129989.381199"/>
    <n v="118067.837998"/>
    <n v="92147.817781999998"/>
    <n v="219639.365479"/>
    <n v="53207.152074999998"/>
    <n v="35507.922276999998"/>
    <n v="4646.7725099999998"/>
  </r>
  <r>
    <x v="1"/>
    <x v="2"/>
    <n v="485943.69336000003"/>
    <n v="366492.30000000005"/>
    <n v="870039.20164199988"/>
    <n v="1206252.2399000002"/>
    <n v="526407.20336000004"/>
    <n v="344253.03168000001"/>
    <n v="352131.03168000007"/>
    <n v="347857.84685799992"/>
    <n v="237093.36106799997"/>
    <n v="220721.26274799995"/>
    <n v="47019.099999999991"/>
    <n v="40801.10168"/>
  </r>
  <r>
    <x v="1"/>
    <x v="2"/>
    <m/>
    <m/>
    <n v="50000"/>
    <n v="50000"/>
    <n v="50000"/>
    <n v="50000"/>
    <n v="50000"/>
    <n v="50000"/>
    <n v="50000"/>
    <n v="10000"/>
    <n v="10000"/>
    <n v="10000"/>
  </r>
  <r>
    <x v="1"/>
    <x v="1"/>
    <m/>
    <m/>
    <n v="0"/>
    <n v="0"/>
    <n v="0"/>
    <n v="0"/>
    <n v="0"/>
    <n v="0"/>
    <n v="0"/>
    <n v="100000"/>
    <n v="100000"/>
    <n v="50000"/>
  </r>
  <r>
    <x v="1"/>
    <x v="2"/>
    <m/>
    <m/>
    <n v="0"/>
    <n v="0"/>
    <n v="0"/>
    <n v="0"/>
    <n v="300000"/>
    <n v="300000"/>
    <n v="100000"/>
    <n v="200000"/>
    <n v="200000"/>
    <n v="200000"/>
  </r>
  <r>
    <x v="1"/>
    <x v="2"/>
    <n v="623053.45000000007"/>
    <n v="328781.07000000007"/>
    <n v="680278.65999999992"/>
    <n v="876404.5"/>
    <n v="529540.89"/>
    <n v="573125.84"/>
    <n v="352952.14999999997"/>
    <n v="289840.81"/>
    <n v="277838.8"/>
    <n v="298324.24000000005"/>
    <n v="0"/>
    <n v="0"/>
  </r>
  <r>
    <x v="0"/>
    <x v="2"/>
    <n v="715893.97000000218"/>
    <n v="729349.86000000057"/>
    <n v="410519.68530000007"/>
    <n v="489177.64070000034"/>
    <n v="455328.29290000035"/>
    <n v="462708.26119999995"/>
    <n v="459548.93780000042"/>
    <n v="488785.95029999991"/>
    <n v="503635.85090000025"/>
    <n v="462227.82820000034"/>
    <n v="474654.85790000006"/>
    <n v="461256.21169999999"/>
  </r>
  <r>
    <x v="1"/>
    <x v="2"/>
    <n v="557537.68000000017"/>
    <n v="781450.10000000033"/>
    <n v="2259872.6700000009"/>
    <n v="1814020.5000000007"/>
    <n v="1205816.8500000006"/>
    <n v="1038061.7000000004"/>
    <n v="557635.25000000023"/>
    <n v="349116.70000000013"/>
    <n v="588502.65000000026"/>
    <n v="238506.25000000006"/>
    <n v="127338.15000000005"/>
    <n v="0"/>
  </r>
  <r>
    <x v="0"/>
    <x v="0"/>
    <n v="201518.21999999962"/>
    <n v="181753.76999999961"/>
    <n v="82970.369199999986"/>
    <n v="101812.51390000005"/>
    <n v="109192.33239999998"/>
    <n v="103513.84959999996"/>
    <n v="112458.49500000011"/>
    <n v="116263.96619999995"/>
    <n v="104936.99609999997"/>
    <n v="102381.08699999994"/>
    <n v="129050.77049999997"/>
    <n v="123351.10089999993"/>
  </r>
  <r>
    <x v="0"/>
    <x v="2"/>
    <n v="257852.70999999938"/>
    <n v="266016.41999999969"/>
    <n v="179143.12409999993"/>
    <n v="201719.58279999997"/>
    <n v="158256.34149999989"/>
    <n v="154339.22310000012"/>
    <n v="181235.25829999999"/>
    <n v="182806.12119999999"/>
    <n v="165607.63379999998"/>
    <n v="162784.41310000006"/>
    <n v="173198.53230000014"/>
    <n v="162285.19420000003"/>
  </r>
  <r>
    <x v="1"/>
    <x v="2"/>
    <n v="351910.82000000007"/>
    <n v="319809.36000000004"/>
    <n v="230837.38390000002"/>
    <n v="239439.59949999995"/>
    <n v="238225.96059999993"/>
    <n v="248669.24270000003"/>
    <n v="272305.95419999998"/>
    <n v="254617.24009999988"/>
    <n v="261439.94599999997"/>
    <n v="271693.06379999995"/>
    <n v="288067.43560000003"/>
    <n v="295018.39581999998"/>
  </r>
  <r>
    <x v="1"/>
    <x v="0"/>
    <n v="0"/>
    <n v="0"/>
    <n v="15135.299999999997"/>
    <n v="0"/>
    <n v="0"/>
    <n v="30270.599999999995"/>
    <n v="30270.599999999995"/>
    <n v="30270.599999999995"/>
    <n v="35315.699999999997"/>
    <n v="18651.399999999998"/>
    <n v="0"/>
    <n v="0"/>
  </r>
  <r>
    <x v="1"/>
    <x v="1"/>
    <n v="0"/>
    <n v="0"/>
    <n v="7388.4167700000007"/>
    <n v="0"/>
    <n v="0"/>
    <n v="0"/>
    <n v="0"/>
    <n v="0"/>
    <n v="0"/>
    <n v="0"/>
    <n v="0"/>
    <n v="0"/>
  </r>
  <r>
    <x v="1"/>
    <x v="2"/>
    <n v="0"/>
    <n v="0"/>
    <n v="392262.25"/>
    <n v="292386.20000000007"/>
    <n v="256654.84999999995"/>
    <n v="184896.6"/>
    <n v="101993.09999999999"/>
    <n v="5572.2"/>
    <n v="6500.9"/>
    <n v="46325.36"/>
    <n v="0"/>
    <n v="0"/>
  </r>
  <r>
    <x v="1"/>
    <x v="1"/>
    <n v="598442"/>
    <n v="345402"/>
    <n v="400000"/>
    <n v="400000"/>
    <n v="400000"/>
    <n v="400000"/>
    <n v="400000"/>
    <n v="400000"/>
    <n v="400000"/>
    <n v="350000"/>
    <n v="350000"/>
    <n v="350000"/>
  </r>
  <r>
    <x v="1"/>
    <x v="1"/>
    <n v="0"/>
    <n v="0"/>
    <n v="0"/>
    <n v="0"/>
    <n v="0"/>
    <n v="0"/>
    <n v="0"/>
    <n v="0"/>
    <n v="0"/>
    <n v="450000"/>
    <n v="450000"/>
    <n v="450000"/>
  </r>
  <r>
    <x v="1"/>
    <x v="0"/>
    <n v="0"/>
    <n v="0"/>
    <n v="0"/>
    <n v="0"/>
    <n v="0"/>
    <n v="0"/>
    <n v="0"/>
    <n v="0"/>
    <n v="0"/>
    <n v="200000"/>
    <n v="200000"/>
    <n v="200000"/>
  </r>
  <r>
    <x v="1"/>
    <x v="1"/>
    <n v="0"/>
    <n v="0"/>
    <n v="0"/>
    <n v="0"/>
    <n v="0"/>
    <n v="0"/>
    <n v="0"/>
    <n v="0"/>
    <n v="0"/>
    <n v="400000"/>
    <n v="300000"/>
    <n v="100000"/>
  </r>
  <r>
    <x v="1"/>
    <x v="0"/>
    <n v="0"/>
    <n v="0"/>
    <n v="10908.539999999997"/>
    <n v="33029.590000000069"/>
    <n v="2351.2600000000002"/>
    <n v="44985.730000000069"/>
    <n v="24295.340000000062"/>
    <n v="77696.739999999947"/>
    <n v="9110.0899999999983"/>
    <n v="2994.57"/>
    <n v="1196.3999999999999"/>
    <n v="2716.6299999999992"/>
  </r>
  <r>
    <x v="1"/>
    <x v="1"/>
    <n v="0"/>
    <n v="0"/>
    <n v="121659.44398099955"/>
    <n v="113891.22955299992"/>
    <n v="119752.09506299937"/>
    <n v="192573.71951500032"/>
    <n v="253937.26416899922"/>
    <n v="154896.57949600005"/>
    <n v="382080.02313199907"/>
    <n v="357612.10966999683"/>
    <n v="334732.08066100016"/>
    <n v="292049.43229900027"/>
  </r>
  <r>
    <x v="1"/>
    <x v="2"/>
    <n v="0"/>
    <n v="0"/>
    <n v="46326.239999999998"/>
    <n v="34122.040000000015"/>
    <n v="53617.839999999924"/>
    <n v="31871.489999999972"/>
    <n v="32807.419999999976"/>
    <n v="21494.860000000015"/>
    <n v="46451.63000000007"/>
    <n v="53504.609999999921"/>
    <n v="41570.499999999964"/>
    <n v="33287.619999999995"/>
  </r>
  <r>
    <x v="0"/>
    <x v="0"/>
    <n v="866496.51999999979"/>
    <n v="660000"/>
    <n v="518686.06479999924"/>
    <n v="523132.58720000042"/>
    <n v="509237.84089999984"/>
    <n v="560264.22850000067"/>
    <n v="557844.43329999922"/>
    <n v="540687.60710000037"/>
    <n v="557979.89250000066"/>
    <n v="559735.10430000012"/>
    <n v="550604.73800000036"/>
    <n v="594988.23699999985"/>
  </r>
  <r>
    <x v="0"/>
    <x v="1"/>
    <n v="3050104"/>
    <n v="2703445.8946500001"/>
    <n v="2487590.3048792798"/>
    <n v="2389941.4394991058"/>
    <n v="2321950.8981723376"/>
    <n v="2461639.7510693888"/>
    <n v="2733132.0668771355"/>
    <n v="2444479.0140195196"/>
    <n v="2564519.9109147796"/>
    <n v="2580090.5157192331"/>
    <n v="2530034.7081971541"/>
    <n v="2928188.7009585728"/>
  </r>
  <r>
    <x v="0"/>
    <x v="2"/>
    <n v="3653841.79"/>
    <n v="3767840.3700000476"/>
    <n v="2172409.8138999976"/>
    <n v="2123257.1953999978"/>
    <n v="2083814.3366999989"/>
    <n v="2374757.639999995"/>
    <n v="2377228.6237000045"/>
    <n v="2091656.7657999985"/>
    <n v="2240835.362000003"/>
    <n v="2317769.0717999935"/>
    <n v="2235347.1473000003"/>
    <n v="2425778.2997999955"/>
  </r>
  <r>
    <x v="1"/>
    <x v="0"/>
    <m/>
    <m/>
    <n v="18974.839999999993"/>
    <n v="39198.985799999995"/>
    <n v="32701.872000000007"/>
    <n v="18989.770000000011"/>
    <n v="5810.2699999999995"/>
    <n v="10029.25"/>
    <n v="7815.8300000000017"/>
    <n v="7076.590000000002"/>
    <n v="6809.9100000000008"/>
    <n v="231.23"/>
  </r>
  <r>
    <x v="1"/>
    <x v="1"/>
    <n v="339117"/>
    <n v="277430"/>
    <n v="59609.684548999998"/>
    <n v="46201.282504059993"/>
    <n v="33411.917651000003"/>
    <n v="41970.178455999994"/>
    <n v="13458.285404000002"/>
    <n v="22333.324628999995"/>
    <n v="27758.614707999997"/>
    <n v="28449.425517000003"/>
    <n v="15984.760595999998"/>
    <n v="16282.729786999997"/>
  </r>
  <r>
    <x v="1"/>
    <x v="2"/>
    <m/>
    <m/>
    <n v="178196.55589999995"/>
    <n v="290863.99290000001"/>
    <n v="163491.37800000003"/>
    <n v="93068.134500000073"/>
    <n v="27785.813999999995"/>
    <n v="42356.200199999999"/>
    <n v="73344.997399999964"/>
    <n v="80677.65399999998"/>
    <n v="90883.65"/>
    <n v="102951.4764"/>
  </r>
  <r>
    <x v="1"/>
    <x v="0"/>
    <m/>
    <m/>
    <n v="170000"/>
    <n v="100000"/>
    <n v="100000"/>
    <n v="50000"/>
    <n v="50000"/>
    <n v="50000"/>
    <n v="50000"/>
    <n v="0"/>
    <n v="0"/>
    <n v="0"/>
  </r>
  <r>
    <x v="1"/>
    <x v="1"/>
    <m/>
    <m/>
    <n v="100000"/>
    <n v="100000"/>
    <n v="100000"/>
    <n v="100000"/>
    <n v="100000"/>
    <n v="100000"/>
    <n v="100000"/>
    <n v="100000"/>
    <n v="100000"/>
    <n v="100000"/>
  </r>
  <r>
    <x v="1"/>
    <x v="2"/>
    <m/>
    <m/>
    <n v="100000"/>
    <n v="100000"/>
    <n v="100000"/>
    <n v="100000"/>
    <n v="100000"/>
    <n v="100000"/>
    <n v="100000"/>
    <n v="100000"/>
    <n v="100000"/>
    <n v="100000"/>
  </r>
  <r>
    <x v="1"/>
    <x v="2"/>
    <m/>
    <m/>
    <n v="174927.87999999989"/>
    <n v="205997.56999999992"/>
    <n v="94285.890000000072"/>
    <n v="76953.510000000009"/>
    <n v="39395.289999999979"/>
    <n v="18868.450000000004"/>
    <n v="47073.209999999985"/>
    <n v="33043.370000000003"/>
    <n v="47362.559999999998"/>
    <n v="35662"/>
  </r>
  <r>
    <x v="0"/>
    <x v="2"/>
    <n v="837303.77999999607"/>
    <n v="345070.62999999861"/>
    <n v="261106.90319999991"/>
    <n v="264098.57339999988"/>
    <n v="268512.51660000015"/>
    <n v="304094.52069999999"/>
    <n v="312708.71799999994"/>
    <n v="286288.02630000009"/>
    <n v="307803.26030000014"/>
    <n v="334248.19140000024"/>
    <n v="317983.42570000014"/>
    <n v="398880.64130000019"/>
  </r>
  <r>
    <x v="1"/>
    <x v="0"/>
    <m/>
    <m/>
    <n v="39460.200000000004"/>
    <n v="128443.26000000001"/>
    <n v="84666.559999999983"/>
    <n v="48549.79"/>
    <n v="46474.990000000049"/>
    <n v="15173.699999999995"/>
    <n v="10687.719999999996"/>
    <n v="14227.470000000007"/>
    <n v="21506.370000000006"/>
    <n v="0"/>
  </r>
  <r>
    <x v="1"/>
    <x v="2"/>
    <m/>
    <m/>
    <n v="134001.80180000004"/>
    <n v="223448.26979999992"/>
    <n v="160571.37519999998"/>
    <n v="67732.539999999979"/>
    <n v="38068.549999999996"/>
    <n v="27181.130000000005"/>
    <n v="35855.040000000008"/>
    <n v="63208.310000000012"/>
    <n v="42472.44"/>
    <n v="1423.49"/>
  </r>
  <r>
    <x v="0"/>
    <x v="0"/>
    <n v="255171.04999999946"/>
    <n v="101202.33100000003"/>
    <n v="9999.7267999999949"/>
    <n v="15543.349099999998"/>
    <n v="25401.980100000004"/>
    <n v="33686.782000000021"/>
    <n v="37443.821300000003"/>
    <n v="41033.315399999985"/>
    <n v="45578.048300000002"/>
    <n v="48715.732399999964"/>
    <n v="51798.584499999997"/>
    <n v="55082.225200000015"/>
  </r>
  <r>
    <x v="0"/>
    <x v="2"/>
    <n v="353271.92000000016"/>
    <n v="274532.19999999873"/>
    <n v="25299.195200000002"/>
    <n v="32117.155200000012"/>
    <n v="38287.907100000011"/>
    <n v="45111.356899999977"/>
    <n v="51121.225200000008"/>
    <n v="53783.523800000017"/>
    <n v="59791.319999999992"/>
    <n v="61427.895000000019"/>
    <n v="65068.583000000006"/>
    <n v="68972.098799999992"/>
  </r>
  <r>
    <x v="1"/>
    <x v="2"/>
    <n v="110620.08999999997"/>
    <n v="68842.170000000013"/>
    <n v="91758.507799999992"/>
    <n v="76295.376299999974"/>
    <n v="91669.379499999966"/>
    <n v="97667.119200000001"/>
    <n v="93731.415999999997"/>
    <n v="113289.64150000001"/>
    <n v="120667.74830000002"/>
    <n v="103018.77480000001"/>
    <n v="94177.926799999972"/>
    <n v="98200.572500000009"/>
  </r>
  <r>
    <x v="1"/>
    <x v="1"/>
    <n v="0"/>
    <n v="0"/>
    <n v="0"/>
    <n v="0"/>
    <n v="0"/>
    <n v="0"/>
    <n v="0"/>
    <n v="0"/>
    <n v="0"/>
    <n v="0"/>
    <n v="173990.60000000003"/>
    <n v="0"/>
  </r>
  <r>
    <x v="1"/>
    <x v="0"/>
    <n v="0"/>
    <n v="0"/>
    <n v="0"/>
    <n v="0"/>
    <n v="0"/>
    <n v="0"/>
    <n v="0"/>
    <n v="0"/>
    <n v="0"/>
    <n v="50000"/>
    <n v="50000"/>
    <n v="50000"/>
  </r>
  <r>
    <x v="1"/>
    <x v="1"/>
    <n v="0"/>
    <n v="0"/>
    <n v="0"/>
    <n v="0"/>
    <n v="0"/>
    <n v="0"/>
    <n v="0"/>
    <n v="0"/>
    <n v="0"/>
    <n v="400000"/>
    <n v="300000"/>
    <n v="100000"/>
  </r>
  <r>
    <x v="1"/>
    <x v="0"/>
    <n v="0"/>
    <n v="0"/>
    <n v="0"/>
    <n v="120506.50999999995"/>
    <n v="120506.50999999995"/>
    <n v="0"/>
    <n v="0"/>
    <n v="0"/>
    <n v="0"/>
    <n v="0"/>
    <n v="0"/>
    <n v="0"/>
  </r>
  <r>
    <x v="1"/>
    <x v="1"/>
    <n v="0"/>
    <n v="0"/>
    <n v="0"/>
    <n v="174489.38268999997"/>
    <n v="174489.38268999997"/>
    <n v="0"/>
    <n v="0"/>
    <n v="0"/>
    <n v="0"/>
    <n v="0"/>
    <n v="0"/>
    <n v="0"/>
  </r>
  <r>
    <x v="1"/>
    <x v="2"/>
    <n v="0"/>
    <n v="0"/>
    <n v="0"/>
    <n v="386241.8949999999"/>
    <n v="386241.8949999999"/>
    <n v="0"/>
    <n v="0"/>
    <n v="0"/>
    <n v="0"/>
    <n v="0"/>
    <n v="0"/>
    <n v="0"/>
  </r>
  <r>
    <x v="1"/>
    <x v="1"/>
    <n v="7450"/>
    <n v="87570"/>
    <n v="82372"/>
    <n v="257764.56693943011"/>
    <n v="131479.94706999999"/>
    <n v="109454.35922299999"/>
    <n v="82623.341342000043"/>
    <n v="83686.173427000016"/>
    <n v="53071.787260000012"/>
    <n v="107914.89701299999"/>
    <n v="88761.411200000002"/>
    <n v="20635.897102999999"/>
  </r>
  <r>
    <x v="1"/>
    <x v="1"/>
    <n v="0"/>
    <n v="0"/>
    <n v="172713.42003200005"/>
    <n v="200716.8031680001"/>
    <n v="314053.21998400026"/>
    <n v="171834.63737600006"/>
    <n v="97206.550207999957"/>
    <n v="170955.85472000003"/>
    <n v="170955.85472000003"/>
    <n v="119258.68571200006"/>
    <n v="250598.44939200004"/>
    <n v="193476.36028800008"/>
  </r>
  <r>
    <x v="1"/>
    <x v="2"/>
    <n v="0"/>
    <n v="0"/>
    <n v="78118.5"/>
    <n v="78118.5"/>
    <n v="78118.5"/>
    <n v="0"/>
    <n v="117177.75"/>
    <n v="117177.75"/>
    <n v="117177.75"/>
    <n v="117177.75"/>
    <n v="0"/>
    <n v="0"/>
  </r>
  <r>
    <x v="0"/>
    <x v="0"/>
    <n v="73416.549999999974"/>
    <n v="114971.54999999987"/>
    <n v="42309.881599999986"/>
    <n v="41014.559399999947"/>
    <n v="43664.834199999968"/>
    <n v="42455.971899999968"/>
    <n v="40597.648599999964"/>
    <n v="41580.411599999999"/>
    <n v="43326.64580000002"/>
    <n v="41576.767699999997"/>
    <n v="39650.321300000003"/>
    <n v="40005.171499999975"/>
  </r>
  <r>
    <x v="0"/>
    <x v="1"/>
    <n v="203545"/>
    <n v="170000"/>
    <n v="208211.48340870987"/>
    <n v="210241.75108573984"/>
    <n v="207269.06684540006"/>
    <n v="213831.18317876986"/>
    <n v="211727.86201632002"/>
    <n v="210059.73374126971"/>
    <n v="224655.79169341977"/>
    <n v="212108.72574034039"/>
    <n v="219181.08876400976"/>
    <n v="246846.84819361998"/>
  </r>
  <r>
    <x v="0"/>
    <x v="2"/>
    <n v="476452.70999999985"/>
    <n v="794431.69999999949"/>
    <n v="232419.7433"/>
    <n v="234815.42440000022"/>
    <n v="243195.85969999971"/>
    <n v="251845.79019999999"/>
    <n v="232301.26700000017"/>
    <n v="230520.50009999974"/>
    <n v="242472.30399999983"/>
    <n v="221342.95670000013"/>
    <n v="229655.96250000029"/>
    <n v="232604.0244999995"/>
  </r>
  <r>
    <x v="1"/>
    <x v="0"/>
    <m/>
    <m/>
    <n v="48905.71799999995"/>
    <n v="92109.815499999953"/>
    <n v="8092.3599999999969"/>
    <n v="3631.0900000000006"/>
    <n v="4251.93"/>
    <n v="1481.5500000000002"/>
    <n v="0"/>
    <n v="0"/>
    <n v="0"/>
    <n v="0"/>
  </r>
  <r>
    <x v="1"/>
    <x v="1"/>
    <n v="92340"/>
    <n v="403214"/>
    <n v="103581.54832735998"/>
    <n v="238105.5815645"/>
    <n v="54375.109755999991"/>
    <n v="5597.0299080000004"/>
    <n v="54.530335999999998"/>
    <n v="0"/>
    <n v="0"/>
    <n v="0"/>
    <n v="0"/>
    <n v="0"/>
  </r>
  <r>
    <x v="1"/>
    <x v="2"/>
    <m/>
    <m/>
    <n v="405003.11609999964"/>
    <n v="542020.77950000053"/>
    <n v="268750.4686000002"/>
    <n v="46027.349999999977"/>
    <n v="72053.552000000025"/>
    <n v="27150.720000000008"/>
    <n v="0"/>
    <n v="0"/>
    <n v="0"/>
    <n v="0"/>
  </r>
  <r>
    <x v="0"/>
    <x v="0"/>
    <n v="216347.42999999979"/>
    <n v="260425.30999999947"/>
    <n v="194559.76816000004"/>
    <n v="211084.95273999995"/>
    <n v="204545.54611999998"/>
    <n v="206332.50436000011"/>
    <n v="209952.06127999994"/>
    <n v="216238.13773999989"/>
    <n v="213955.45959900026"/>
    <n v="216882.76360100001"/>
    <n v="226770.32482100002"/>
    <n v="229013.58955899987"/>
  </r>
  <r>
    <x v="0"/>
    <x v="1"/>
    <n v="1038410"/>
    <n v="750000"/>
    <n v="615072.3844535494"/>
    <n v="615068.08010531939"/>
    <n v="569487.06763521058"/>
    <n v="607639.40366178611"/>
    <n v="579388.32541816018"/>
    <n v="768313.36630811018"/>
    <n v="582219.86111032346"/>
    <n v="598827.77611660887"/>
    <n v="656045.43651374045"/>
    <n v="646100.49031249015"/>
  </r>
  <r>
    <x v="0"/>
    <x v="2"/>
    <n v="802640.02999999991"/>
    <n v="698922.74999999965"/>
    <n v="1042451.9850000006"/>
    <n v="667561.90129999991"/>
    <n v="1134593.47025"/>
    <n v="755279.25320000073"/>
    <n v="923483.92960000015"/>
    <n v="719913.88380000053"/>
    <n v="707497.50959999952"/>
    <n v="775757.96023000078"/>
    <n v="729674.8857999997"/>
    <n v="776138.5979999993"/>
  </r>
  <r>
    <x v="1"/>
    <x v="0"/>
    <n v="0"/>
    <n v="0"/>
    <n v="0"/>
    <n v="10828.885644047172"/>
    <n v="0"/>
    <n v="67448.151487826879"/>
    <n v="0"/>
    <n v="0"/>
    <n v="0"/>
    <n v="0"/>
    <n v="0"/>
    <n v="0"/>
  </r>
  <r>
    <x v="1"/>
    <x v="1"/>
    <n v="0"/>
    <n v="54624"/>
    <n v="70637.677165000001"/>
    <n v="88099.851825677295"/>
    <n v="0"/>
    <n v="273751.2811221758"/>
    <n v="0"/>
    <n v="0"/>
    <n v="28322.536336866902"/>
    <n v="0"/>
    <n v="0"/>
    <n v="0"/>
  </r>
  <r>
    <x v="1"/>
    <x v="2"/>
    <n v="0"/>
    <n v="0"/>
    <n v="198633.25"/>
    <n v="335794.59973950504"/>
    <n v="105875.30307584404"/>
    <n v="100031.05901212302"/>
    <n v="100031.05901212302"/>
    <n v="114024.85722873459"/>
    <n v="0"/>
    <n v="3531.7102494740006"/>
    <n v="0"/>
    <n v="0"/>
  </r>
  <r>
    <x v="0"/>
    <x v="0"/>
    <n v="123603.87999999983"/>
    <n v="20429.539999999972"/>
    <n v="27239.098599999998"/>
    <n v="5525.1170999999986"/>
    <n v="28419.277100000028"/>
    <n v="2326.6676000000007"/>
    <n v="9770.8935999999994"/>
    <n v="42604.919100000006"/>
    <n v="4989.0575000000017"/>
    <n v="13650.169899999988"/>
    <n v="78255.723399999959"/>
    <n v="80954.706699999981"/>
  </r>
  <r>
    <x v="0"/>
    <x v="1"/>
    <n v="124976"/>
    <n v="168000"/>
    <n v="10092.589802549999"/>
    <n v="13762.018790950004"/>
    <n v="98459.697069789981"/>
    <n v="3310.7777305700006"/>
    <n v="27892.146609870008"/>
    <n v="121687.76149769015"/>
    <n v="12548.357691680001"/>
    <n v="19289.119188950004"/>
    <n v="77726.323448790019"/>
    <n v="170578.32376030003"/>
  </r>
  <r>
    <x v="0"/>
    <x v="2"/>
    <n v="157129.53"/>
    <n v="138889.37000000008"/>
    <n v="10798.065300000006"/>
    <n v="15602.719899999996"/>
    <n v="121077.28769999999"/>
    <n v="4659.1402999999964"/>
    <n v="18737.691500000008"/>
    <n v="96393.685900000055"/>
    <n v="9970.576999999992"/>
    <n v="29691.67019999999"/>
    <n v="144553.29740000001"/>
    <n v="184836.59189999994"/>
  </r>
  <r>
    <x v="1"/>
    <x v="0"/>
    <n v="0"/>
    <n v="0"/>
    <n v="0"/>
    <n v="45134.653000000006"/>
    <n v="0"/>
    <n v="0"/>
    <n v="0"/>
    <n v="0"/>
    <n v="0"/>
    <n v="0"/>
    <n v="0"/>
    <n v="0"/>
  </r>
  <r>
    <x v="1"/>
    <x v="1"/>
    <n v="0"/>
    <n v="0"/>
    <n v="0"/>
    <n v="152967.67119527995"/>
    <n v="655.62141399999996"/>
    <n v="0"/>
    <n v="0"/>
    <n v="0"/>
    <n v="0"/>
    <n v="0"/>
    <n v="0"/>
    <n v="0"/>
  </r>
  <r>
    <x v="1"/>
    <x v="2"/>
    <n v="0"/>
    <n v="0"/>
    <n v="0"/>
    <n v="236759.76980000015"/>
    <n v="332.76"/>
    <n v="0"/>
    <n v="0"/>
    <n v="0"/>
    <n v="0"/>
    <n v="0"/>
    <n v="0"/>
    <n v="0"/>
  </r>
  <r>
    <x v="0"/>
    <x v="0"/>
    <n v="40075.579999999914"/>
    <n v="30554.049999999952"/>
    <n v="20559.982899999995"/>
    <n v="23966.951199999989"/>
    <n v="23678.450500000003"/>
    <n v="26681.073299999982"/>
    <n v="28637.822700000012"/>
    <n v="29855.023999999979"/>
    <n v="28159.352999999992"/>
    <n v="27908.148799999981"/>
    <n v="29377.038999999993"/>
    <n v="28536.448999999982"/>
  </r>
  <r>
    <x v="0"/>
    <x v="1"/>
    <n v="150647"/>
    <n v="160000"/>
    <n v="174088.55818337004"/>
    <n v="119316.73536432003"/>
    <n v="127330.72426674995"/>
    <n v="131894.93305874005"/>
    <n v="139926.18656150994"/>
    <n v="139261.21744071005"/>
    <n v="134654.98868281004"/>
    <n v="134563.39463142012"/>
    <n v="133729.3277511799"/>
    <n v="131874.78095063005"/>
  </r>
  <r>
    <x v="0"/>
    <x v="2"/>
    <n v="264977.17000000016"/>
    <n v="355988.9099999998"/>
    <n v="172661.85829999996"/>
    <n v="167920.29725999999"/>
    <n v="187516.20627999955"/>
    <n v="189650.39026000007"/>
    <n v="201573.41944000009"/>
    <n v="208833.24347200044"/>
    <n v="201461.03833999985"/>
    <n v="198770.49863999989"/>
    <n v="210202.69299999953"/>
    <n v="207433.79245999976"/>
  </r>
  <r>
    <x v="1"/>
    <x v="0"/>
    <n v="0"/>
    <n v="0"/>
    <n v="10156.544099999997"/>
    <n v="17969.979599999995"/>
    <n v="14061.034300000007"/>
    <n v="19584.123199999991"/>
    <n v="27384.489699999987"/>
    <n v="13460.718000000003"/>
    <n v="21963.425400000004"/>
    <n v="26345.0897"/>
    <n v="14791.521900000005"/>
    <n v="7672.51"/>
  </r>
  <r>
    <x v="1"/>
    <x v="1"/>
    <n v="89710"/>
    <n v="37250"/>
    <n v="7876.3191869999982"/>
    <n v="20506.249768679998"/>
    <n v="7935.0156679999991"/>
    <n v="8864.3701700000001"/>
    <n v="22805.938743559993"/>
    <n v="12648.216685000003"/>
    <n v="12648.216684999999"/>
    <n v="36810.182442000012"/>
    <n v="12648.216685000001"/>
    <n v="12648.216685000003"/>
  </r>
  <r>
    <x v="1"/>
    <x v="2"/>
    <n v="0"/>
    <n v="0"/>
    <n v="38898.629999999997"/>
    <n v="187022.33220000012"/>
    <n v="55423.119600000005"/>
    <n v="157161.60530000005"/>
    <n v="166794.23809999999"/>
    <n v="117291.75180000001"/>
    <n v="75044.660999999978"/>
    <n v="227661.9749000002"/>
    <n v="55474.460000000006"/>
    <n v="24992.299800000001"/>
  </r>
  <r>
    <x v="0"/>
    <x v="0"/>
    <n v="19064.549999999967"/>
    <n v="15598.92999999998"/>
    <n v="29318.080600000001"/>
    <n v="32808.511999999995"/>
    <n v="105256.24500000007"/>
    <n v="25789.581699999988"/>
    <n v="29339.439599999998"/>
    <n v="28640.540400000005"/>
    <n v="24964.273099999988"/>
    <n v="28687.780699999981"/>
    <n v="33280.310899999997"/>
    <n v="29259.060199999982"/>
  </r>
  <r>
    <x v="0"/>
    <x v="1"/>
    <n v="72186"/>
    <n v="90000"/>
    <n v="235903.82801132009"/>
    <n v="173801.58375209026"/>
    <n v="727753.98003837024"/>
    <n v="197313.92544757997"/>
    <n v="202921.00680647028"/>
    <n v="170298.25631933004"/>
    <n v="147103.80795546001"/>
    <n v="175313.32405466997"/>
    <n v="167661.3028388003"/>
    <n v="164705.73700319001"/>
  </r>
  <r>
    <x v="0"/>
    <x v="2"/>
    <n v="86364.589999999953"/>
    <n v="152321.58000000005"/>
    <n v="135579.6933999999"/>
    <n v="137747.20969999998"/>
    <n v="203581.90640000015"/>
    <n v="131553.50180000014"/>
    <n v="132449.32460000005"/>
    <n v="163956.59140000003"/>
    <n v="104849.16550000012"/>
    <n v="125846.71520000009"/>
    <n v="123643.91860000014"/>
    <n v="175742.91029999999"/>
  </r>
  <r>
    <x v="1"/>
    <x v="0"/>
    <n v="0"/>
    <n v="0"/>
    <n v="0"/>
    <n v="0"/>
    <n v="53172.955000000038"/>
    <n v="53172.955000000038"/>
    <n v="0"/>
    <n v="0"/>
    <n v="0"/>
    <n v="0"/>
    <n v="0"/>
    <n v="0"/>
  </r>
  <r>
    <x v="1"/>
    <x v="1"/>
    <n v="0"/>
    <n v="0"/>
    <n v="0"/>
    <n v="0"/>
    <n v="616415.03563300031"/>
    <n v="616415.03563300031"/>
    <n v="0"/>
    <n v="0"/>
    <n v="0"/>
    <n v="0"/>
    <n v="0"/>
    <n v="0"/>
  </r>
  <r>
    <x v="1"/>
    <x v="2"/>
    <n v="0"/>
    <n v="0"/>
    <n v="0"/>
    <n v="0"/>
    <n v="14048.090000000007"/>
    <m/>
    <n v="0"/>
    <n v="0"/>
    <n v="0"/>
    <n v="0"/>
    <n v="0"/>
    <n v="0"/>
  </r>
  <r>
    <x v="0"/>
    <x v="0"/>
    <n v="2503.8399999999979"/>
    <n v="12261.869999999983"/>
    <n v="17179.409980000011"/>
    <n v="16928.43222000001"/>
    <n v="18336.088920000017"/>
    <n v="17564.738340000007"/>
    <n v="15622.891860000002"/>
    <n v="17800.239739999997"/>
    <n v="18282.310640000007"/>
    <n v="14825.0617"/>
    <n v="11963.059760000006"/>
    <n v="13624.013519999997"/>
  </r>
  <r>
    <x v="0"/>
    <x v="1"/>
    <n v="95585"/>
    <n v="97090"/>
    <n v="75601.067462149978"/>
    <n v="78400.438783239952"/>
    <n v="85449.794013579958"/>
    <n v="77271.084071859979"/>
    <n v="89698.257306529951"/>
    <n v="82043.549257280029"/>
    <n v="85922.606095199983"/>
    <n v="75310.706212649995"/>
    <n v="67001.205544749973"/>
    <n v="66798.236625139951"/>
  </r>
  <r>
    <x v="0"/>
    <x v="2"/>
    <n v="120537.24000000003"/>
    <n v="61888.800000000003"/>
    <n v="70508.303499999936"/>
    <n v="54228.750599999992"/>
    <n v="90072.784300000043"/>
    <n v="54469.880200000007"/>
    <n v="57152.859099999943"/>
    <n v="62605.299000000006"/>
    <n v="58077.298099999985"/>
    <n v="48335.505899999982"/>
    <n v="48476.025000000038"/>
    <n v="47164.761699999988"/>
  </r>
  <r>
    <x v="1"/>
    <x v="0"/>
    <n v="0"/>
    <n v="0"/>
    <n v="5000"/>
    <n v="5000"/>
    <n v="5000"/>
    <n v="5000"/>
    <n v="0"/>
    <n v="0"/>
    <n v="0"/>
    <n v="0"/>
    <n v="0"/>
    <n v="0"/>
  </r>
  <r>
    <x v="1"/>
    <x v="1"/>
    <n v="0"/>
    <n v="21000"/>
    <n v="10000"/>
    <n v="10000"/>
    <n v="10000"/>
    <n v="10000"/>
    <n v="10000"/>
    <n v="10000"/>
    <n v="10000"/>
    <n v="10000"/>
    <n v="10000"/>
    <n v="10000"/>
  </r>
  <r>
    <x v="1"/>
    <x v="2"/>
    <n v="0"/>
    <n v="0"/>
    <n v="15000"/>
    <n v="5000"/>
    <n v="5000"/>
    <n v="5000"/>
    <n v="5000"/>
    <n v="5000"/>
    <n v="5000"/>
    <n v="5000"/>
    <n v="5000"/>
    <n v="5000"/>
  </r>
  <r>
    <x v="0"/>
    <x v="0"/>
    <n v="169530.51999999949"/>
    <n v="32979.119999999959"/>
    <n v="42646.002980000012"/>
    <n v="41476.574590000011"/>
    <n v="33812.849750000016"/>
    <n v="35948.449850000005"/>
    <n v="45745.34510000002"/>
    <n v="34978.526420000031"/>
    <n v="40088.714960000012"/>
    <n v="31233.288410000034"/>
    <n v="32992.77021000001"/>
    <n v="29371.086470000027"/>
  </r>
  <r>
    <x v="0"/>
    <x v="1"/>
    <n v="167904"/>
    <n v="200000"/>
    <n v="199599.04785986023"/>
    <n v="220931.77415896015"/>
    <n v="180714.74751713016"/>
    <n v="167818.26275078015"/>
    <n v="198642.71358735987"/>
    <n v="162292.52894179011"/>
    <n v="157014.34261717988"/>
    <n v="152956.35256234999"/>
    <n v="176854.4724121402"/>
    <n v="194784.33203624"/>
  </r>
  <r>
    <x v="0"/>
    <x v="2"/>
    <n v="88358.980000000214"/>
    <n v="31449.329999999958"/>
    <n v="122311.12530000009"/>
    <n v="139201.83100000012"/>
    <n v="102698.93322000008"/>
    <n v="127341.24389999991"/>
    <n v="150551.20490000016"/>
    <n v="128833.2387799999"/>
    <n v="118250.25729999995"/>
    <n v="113619.74320000011"/>
    <n v="135650.74510000006"/>
    <n v="111473.10707999984"/>
  </r>
  <r>
    <x v="1"/>
    <x v="1"/>
    <n v="0"/>
    <n v="0"/>
    <n v="140000"/>
    <n v="100000"/>
    <n v="40000"/>
    <n v="0"/>
    <n v="0"/>
    <n v="0"/>
    <n v="0"/>
    <n v="0"/>
    <n v="0"/>
    <n v="0"/>
  </r>
  <r>
    <x v="0"/>
    <x v="0"/>
    <n v="2078.0299999999993"/>
    <n v="104.16999999999985"/>
    <n v="28987.478790000005"/>
    <n v="24756.405369999993"/>
    <n v="16324.024910000002"/>
    <n v="14213.529019999994"/>
    <n v="45317.902760000004"/>
    <n v="20294.274859999994"/>
    <n v="21011.022229999995"/>
    <n v="18926.650500000014"/>
    <n v="18886.00353999998"/>
    <n v="17080.10780999999"/>
  </r>
  <r>
    <x v="0"/>
    <x v="1"/>
    <n v="97882"/>
    <n v="152000"/>
    <n v="71391.578146719999"/>
    <n v="74717.169073000056"/>
    <n v="59143.594472060002"/>
    <n v="31555.854176229986"/>
    <n v="50738.107540650039"/>
    <n v="48719.52682246003"/>
    <n v="48674.641920430004"/>
    <n v="59980.716052460033"/>
    <n v="54330.551770309998"/>
    <n v="65990.845214270041"/>
  </r>
  <r>
    <x v="0"/>
    <x v="2"/>
    <n v="1285.6200001351535"/>
    <n v="99738.539999905042"/>
    <n v="34267.793180000008"/>
    <n v="29703.12490999998"/>
    <n v="30871.254029999989"/>
    <n v="14209.085509999997"/>
    <n v="19646.047279999995"/>
    <n v="22887.872470000017"/>
    <n v="37795.553150000007"/>
    <n v="27807.636520000011"/>
    <n v="22702.735670000002"/>
    <n v="17166.971060000014"/>
  </r>
  <r>
    <x v="1"/>
    <x v="0"/>
    <m/>
    <m/>
    <n v="20000"/>
    <n v="20000"/>
    <n v="20000"/>
    <n v="20000"/>
    <n v="20000"/>
    <n v="10000"/>
    <n v="10000"/>
    <n v="0"/>
    <n v="0"/>
    <n v="0"/>
  </r>
  <r>
    <x v="1"/>
    <x v="1"/>
    <m/>
    <m/>
    <n v="150000"/>
    <n v="150000"/>
    <n v="150000"/>
    <n v="150000"/>
    <n v="150000"/>
    <n v="150000"/>
    <n v="150000"/>
    <n v="150000"/>
    <n v="150000"/>
    <n v="150000"/>
  </r>
  <r>
    <x v="1"/>
    <x v="2"/>
    <m/>
    <m/>
    <n v="100000"/>
    <n v="100000"/>
    <n v="100000"/>
    <n v="100000"/>
    <n v="100000"/>
    <n v="100000"/>
    <n v="100000"/>
    <n v="100000"/>
    <n v="100000"/>
    <n v="100000"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M6" firstHeaderRow="0" firstDataRow="1" firstDataCol="1" rowPageCount="1" colPageCount="1"/>
  <pivotFields count="14">
    <pivotField axis="axisRow" showAll="0">
      <items count="5">
        <item m="1" x="3"/>
        <item x="0"/>
        <item x="1"/>
        <item x="2"/>
        <item t="default"/>
      </items>
    </pivotField>
    <pivotField axis="axisPage" multipleItemSelectionAllowed="1" showAll="0">
      <items count="6">
        <item x="0"/>
        <item m="1" x="4"/>
        <item h="1" x="1"/>
        <item h="1" x="2"/>
        <item h="1"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 v="1"/>
    </i>
    <i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1" hier="-1"/>
  </pageFields>
  <dataFields count="12">
    <dataField name="Summe von Jan 17" fld="2" baseField="0" baseItem="0"/>
    <dataField name="Summe von Feb 17" fld="3" baseField="0" baseItem="0"/>
    <dataField name="Summe von Mrz 17" fld="4" baseField="0" baseItem="0"/>
    <dataField name="Summe von Apr 17" fld="5" baseField="0" baseItem="0"/>
    <dataField name="Summe von Mai 17" fld="6" baseField="0" baseItem="0"/>
    <dataField name="Summe von Jun 17" fld="7" baseField="0" baseItem="0"/>
    <dataField name="Summe von Jul 17" fld="8" baseField="0" baseItem="0"/>
    <dataField name="Summe von Aug 17" fld="9" baseField="0" baseItem="0"/>
    <dataField name="Summe von Sep 17" fld="10" baseField="0" baseItem="0"/>
    <dataField name="Summe von Okt 17" fld="11" baseField="0" baseItem="0"/>
    <dataField name="Summe von Nov 17" fld="12" baseField="0" baseItem="0"/>
    <dataField name="Summe von Dez 17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Rahmen">
  <a:themeElements>
    <a:clrScheme name="Rahmen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Rahmen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Rahmen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>
      <selection activeCell="J14" sqref="J14"/>
    </sheetView>
  </sheetViews>
  <sheetFormatPr baseColWidth="10" defaultRowHeight="15"/>
  <cols>
    <col min="1" max="1" width="22.375" customWidth="1"/>
    <col min="2" max="2" width="17.25" customWidth="1"/>
    <col min="3" max="3" width="17.625" customWidth="1"/>
    <col min="4" max="4" width="17.75" customWidth="1"/>
    <col min="5" max="5" width="17.5" customWidth="1"/>
    <col min="6" max="6" width="17.75" customWidth="1"/>
    <col min="7" max="7" width="17.375" customWidth="1"/>
    <col min="8" max="8" width="16.75" customWidth="1"/>
    <col min="9" max="9" width="17.75" customWidth="1"/>
    <col min="10" max="10" width="17.625" customWidth="1"/>
    <col min="11" max="11" width="17.5" customWidth="1"/>
    <col min="12" max="12" width="17.875" customWidth="1"/>
    <col min="13" max="13" width="17.625" customWidth="1"/>
  </cols>
  <sheetData>
    <row r="1" spans="1:13">
      <c r="A1" s="2" t="s">
        <v>1</v>
      </c>
      <c r="B1" t="s">
        <v>2</v>
      </c>
    </row>
    <row r="3" spans="1:13">
      <c r="A3" s="2" t="s">
        <v>8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</row>
    <row r="4" spans="1:13">
      <c r="A4" s="3" t="s">
        <v>6</v>
      </c>
      <c r="B4" s="4">
        <v>3120444.509999997</v>
      </c>
      <c r="C4" s="4">
        <v>2430280.6409999989</v>
      </c>
      <c r="D4" s="4">
        <v>1855857.1828500996</v>
      </c>
      <c r="E4" s="4">
        <v>1822924.6730500006</v>
      </c>
      <c r="F4" s="4">
        <v>1935745.9526989008</v>
      </c>
      <c r="G4" s="4">
        <v>1915797.9232740006</v>
      </c>
      <c r="H4" s="4">
        <v>1965961.8639779994</v>
      </c>
      <c r="I4" s="4">
        <v>1958721.7174641003</v>
      </c>
      <c r="J4" s="4">
        <v>1857551.5020781006</v>
      </c>
      <c r="K4" s="4">
        <v>1873058.9726709998</v>
      </c>
      <c r="L4" s="4">
        <v>1952573.9136600015</v>
      </c>
      <c r="M4" s="4">
        <v>2074024.8521109973</v>
      </c>
    </row>
    <row r="5" spans="1:13">
      <c r="A5" s="3" t="s">
        <v>5</v>
      </c>
      <c r="B5" s="4">
        <v>0</v>
      </c>
      <c r="C5" s="4">
        <v>0</v>
      </c>
      <c r="D5" s="4">
        <v>338541.14209999994</v>
      </c>
      <c r="E5" s="4">
        <v>612221.67954404722</v>
      </c>
      <c r="F5" s="4">
        <v>440552.55130000005</v>
      </c>
      <c r="G5" s="4">
        <v>361632.20968782704</v>
      </c>
      <c r="H5" s="4">
        <v>208487.6197000001</v>
      </c>
      <c r="I5" s="4">
        <v>208112.55799999993</v>
      </c>
      <c r="J5" s="4">
        <v>144892.76540000003</v>
      </c>
      <c r="K5" s="4">
        <v>319295.1197000001</v>
      </c>
      <c r="L5" s="4">
        <v>294304.20189999999</v>
      </c>
      <c r="M5" s="4">
        <v>260620.37000000002</v>
      </c>
    </row>
    <row r="6" spans="1:13">
      <c r="A6" s="3" t="s">
        <v>9</v>
      </c>
      <c r="B6" s="4">
        <v>3120444.509999997</v>
      </c>
      <c r="C6" s="4">
        <v>2430280.6409999989</v>
      </c>
      <c r="D6" s="4">
        <v>2194398.3249500995</v>
      </c>
      <c r="E6" s="4">
        <v>2435146.3525940478</v>
      </c>
      <c r="F6" s="4">
        <v>2376298.5039989008</v>
      </c>
      <c r="G6" s="4">
        <v>2277430.1329618278</v>
      </c>
      <c r="H6" s="4">
        <v>2174449.4836779996</v>
      </c>
      <c r="I6" s="4">
        <v>2166834.2754641003</v>
      </c>
      <c r="J6" s="4">
        <v>2002444.2674781005</v>
      </c>
      <c r="K6" s="4">
        <v>2192354.092371</v>
      </c>
      <c r="L6" s="4">
        <v>2246878.1155600017</v>
      </c>
      <c r="M6" s="4">
        <v>2334645.2221109974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workbookViewId="0">
      <selection activeCell="A2" sqref="A2:A96"/>
    </sheetView>
  </sheetViews>
  <sheetFormatPr baseColWidth="10" defaultRowHeight="15"/>
  <sheetData>
    <row r="1" spans="1:14">
      <c r="A1" s="5" t="s">
        <v>7</v>
      </c>
      <c r="B1" s="5" t="s">
        <v>1</v>
      </c>
      <c r="C1" s="1">
        <v>42736</v>
      </c>
      <c r="D1" s="1">
        <v>42767</v>
      </c>
      <c r="E1" s="1">
        <v>42795</v>
      </c>
      <c r="F1" s="1">
        <v>42826</v>
      </c>
      <c r="G1" s="1">
        <v>42856</v>
      </c>
      <c r="H1" s="1">
        <v>42887</v>
      </c>
      <c r="I1" s="1">
        <v>42917</v>
      </c>
      <c r="J1" s="1">
        <v>42948</v>
      </c>
      <c r="K1" s="1">
        <v>42979</v>
      </c>
      <c r="L1" s="1">
        <v>43009</v>
      </c>
      <c r="M1" s="1">
        <v>43040</v>
      </c>
      <c r="N1" s="1">
        <v>43070</v>
      </c>
    </row>
    <row r="2" spans="1:14">
      <c r="A2" s="5" t="s">
        <v>6</v>
      </c>
      <c r="B2" s="5" t="s">
        <v>2</v>
      </c>
      <c r="C2" s="6">
        <v>1150638.3399999985</v>
      </c>
      <c r="D2" s="6">
        <v>1000000</v>
      </c>
      <c r="E2" s="6">
        <v>741401.31844010029</v>
      </c>
      <c r="F2" s="6">
        <v>684874.71823000023</v>
      </c>
      <c r="G2" s="6">
        <v>717876.48279890046</v>
      </c>
      <c r="H2" s="6">
        <v>747020.54710399976</v>
      </c>
      <c r="I2" s="6">
        <v>733231.10887800029</v>
      </c>
      <c r="J2" s="6">
        <v>728744.75490409997</v>
      </c>
      <c r="K2" s="6">
        <v>704279.72834909952</v>
      </c>
      <c r="L2" s="6">
        <v>718536.41766000004</v>
      </c>
      <c r="M2" s="6">
        <v>699944.26772900124</v>
      </c>
      <c r="N2" s="6">
        <v>782759.10425199789</v>
      </c>
    </row>
    <row r="3" spans="1:14">
      <c r="A3" s="5" t="s">
        <v>6</v>
      </c>
      <c r="B3" s="5" t="s">
        <v>3</v>
      </c>
      <c r="C3" s="6">
        <v>2000000</v>
      </c>
      <c r="D3" s="6">
        <v>1950000</v>
      </c>
      <c r="E3" s="6">
        <v>2085924.0695747903</v>
      </c>
      <c r="F3" s="6">
        <v>1967997.6631152695</v>
      </c>
      <c r="G3" s="6">
        <v>2045477.7424947568</v>
      </c>
      <c r="H3" s="6">
        <v>2051117.1770603496</v>
      </c>
      <c r="I3" s="6">
        <v>2024929.8166415202</v>
      </c>
      <c r="J3" s="6">
        <v>2034222.4368925395</v>
      </c>
      <c r="K3" s="6">
        <v>2057318.4452519699</v>
      </c>
      <c r="L3" s="6">
        <v>2115990.5820858548</v>
      </c>
      <c r="M3" s="6">
        <v>2088518.4971434309</v>
      </c>
      <c r="N3" s="6">
        <v>2218163.3910970697</v>
      </c>
    </row>
    <row r="4" spans="1:14">
      <c r="A4" s="5" t="s">
        <v>6</v>
      </c>
      <c r="B4" s="5" t="s">
        <v>4</v>
      </c>
      <c r="C4" s="6">
        <v>4647354.9566399995</v>
      </c>
      <c r="D4" s="6">
        <v>5029184.5400000494</v>
      </c>
      <c r="E4" s="6">
        <v>2852017.6499264976</v>
      </c>
      <c r="F4" s="6">
        <v>2886804.2664178987</v>
      </c>
      <c r="G4" s="6">
        <v>3035310.2325986032</v>
      </c>
      <c r="H4" s="6">
        <v>3172986.1396477926</v>
      </c>
      <c r="I4" s="6">
        <v>3209146.1210648934</v>
      </c>
      <c r="J4" s="6">
        <v>3363433.5775973946</v>
      </c>
      <c r="K4" s="6">
        <v>3285494.6720457063</v>
      </c>
      <c r="L4" s="6">
        <v>3273346.5658795927</v>
      </c>
      <c r="M4" s="6">
        <v>3179210.5188844008</v>
      </c>
      <c r="N4" s="6">
        <v>3379642.8158565052</v>
      </c>
    </row>
    <row r="5" spans="1:14">
      <c r="A5" s="5" t="s">
        <v>6</v>
      </c>
      <c r="B5" s="5" t="s">
        <v>2</v>
      </c>
      <c r="C5" s="6"/>
      <c r="D5" s="6"/>
      <c r="E5" s="6">
        <v>100000</v>
      </c>
      <c r="F5" s="6">
        <v>100000</v>
      </c>
      <c r="G5" s="6">
        <v>100000</v>
      </c>
      <c r="H5" s="6">
        <v>100000</v>
      </c>
      <c r="I5" s="6">
        <v>100000</v>
      </c>
      <c r="J5" s="6">
        <v>100000</v>
      </c>
      <c r="K5" s="6">
        <v>50000</v>
      </c>
      <c r="L5" s="6">
        <v>50000</v>
      </c>
      <c r="M5" s="6">
        <v>50000</v>
      </c>
      <c r="N5" s="6">
        <v>50000</v>
      </c>
    </row>
    <row r="6" spans="1:14">
      <c r="A6" s="5" t="s">
        <v>6</v>
      </c>
      <c r="B6" s="5" t="s">
        <v>4</v>
      </c>
      <c r="C6" s="6"/>
      <c r="D6" s="6"/>
      <c r="E6" s="6">
        <v>1500000</v>
      </c>
      <c r="F6" s="6">
        <v>1500000</v>
      </c>
      <c r="G6" s="6">
        <v>1000000</v>
      </c>
      <c r="H6" s="6">
        <v>1000000</v>
      </c>
      <c r="I6" s="6">
        <v>800000</v>
      </c>
      <c r="J6" s="6">
        <v>800000</v>
      </c>
      <c r="K6" s="6">
        <v>700000</v>
      </c>
      <c r="L6" s="6">
        <v>500000</v>
      </c>
      <c r="M6" s="6">
        <v>400000</v>
      </c>
      <c r="N6" s="6">
        <v>350000</v>
      </c>
    </row>
    <row r="7" spans="1:14">
      <c r="A7" s="5" t="s">
        <v>5</v>
      </c>
      <c r="B7" s="5" t="s">
        <v>4</v>
      </c>
      <c r="C7" s="6">
        <v>55407.218959999984</v>
      </c>
      <c r="D7" s="6">
        <v>0</v>
      </c>
      <c r="E7" s="6">
        <v>242331.78343999991</v>
      </c>
      <c r="F7" s="6">
        <v>371602.03239999985</v>
      </c>
      <c r="G7" s="6">
        <v>226289.46999999991</v>
      </c>
      <c r="H7" s="6">
        <v>172872.64999999997</v>
      </c>
      <c r="I7" s="6">
        <v>96138.625159999981</v>
      </c>
      <c r="J7" s="6">
        <v>19135</v>
      </c>
      <c r="K7" s="6">
        <v>72551.819999999978</v>
      </c>
      <c r="L7" s="6">
        <v>16777.023439999997</v>
      </c>
      <c r="M7" s="6">
        <v>0</v>
      </c>
      <c r="N7" s="6">
        <v>0</v>
      </c>
    </row>
    <row r="8" spans="1:14">
      <c r="A8" s="5" t="s">
        <v>5</v>
      </c>
      <c r="B8" s="5" t="s">
        <v>3</v>
      </c>
      <c r="C8" s="6">
        <v>459972</v>
      </c>
      <c r="D8" s="6">
        <v>185600.10535</v>
      </c>
      <c r="E8" s="6">
        <v>329218.903291</v>
      </c>
      <c r="F8" s="6">
        <v>401233.18831600004</v>
      </c>
      <c r="G8" s="6">
        <v>215511.63346300001</v>
      </c>
      <c r="H8" s="6">
        <v>129989.381199</v>
      </c>
      <c r="I8" s="6">
        <v>118067.837998</v>
      </c>
      <c r="J8" s="6">
        <v>92147.817781999998</v>
      </c>
      <c r="K8" s="6">
        <v>219639.365479</v>
      </c>
      <c r="L8" s="6">
        <v>53207.152074999998</v>
      </c>
      <c r="M8" s="6">
        <v>35507.922276999998</v>
      </c>
      <c r="N8" s="6">
        <v>4646.7725099999998</v>
      </c>
    </row>
    <row r="9" spans="1:14">
      <c r="A9" s="5" t="s">
        <v>5</v>
      </c>
      <c r="B9" s="5" t="s">
        <v>4</v>
      </c>
      <c r="C9" s="6">
        <v>485943.69336000003</v>
      </c>
      <c r="D9" s="6">
        <v>366492.30000000005</v>
      </c>
      <c r="E9" s="6">
        <v>870039.20164199988</v>
      </c>
      <c r="F9" s="6">
        <v>1206252.2399000002</v>
      </c>
      <c r="G9" s="6">
        <v>526407.20336000004</v>
      </c>
      <c r="H9" s="6">
        <v>344253.03168000001</v>
      </c>
      <c r="I9" s="6">
        <v>352131.03168000007</v>
      </c>
      <c r="J9" s="6">
        <v>347857.84685799992</v>
      </c>
      <c r="K9" s="6">
        <v>237093.36106799997</v>
      </c>
      <c r="L9" s="6">
        <v>220721.26274799995</v>
      </c>
      <c r="M9" s="6">
        <v>47019.099999999991</v>
      </c>
      <c r="N9" s="6">
        <v>40801.10168</v>
      </c>
    </row>
    <row r="10" spans="1:14">
      <c r="A10" s="5" t="s">
        <v>5</v>
      </c>
      <c r="B10" s="5" t="s">
        <v>4</v>
      </c>
      <c r="C10" s="6"/>
      <c r="D10" s="6"/>
      <c r="E10" s="6">
        <v>50000</v>
      </c>
      <c r="F10" s="6">
        <v>50000</v>
      </c>
      <c r="G10" s="6">
        <v>50000</v>
      </c>
      <c r="H10" s="6">
        <v>50000</v>
      </c>
      <c r="I10" s="6">
        <v>50000</v>
      </c>
      <c r="J10" s="6">
        <v>50000</v>
      </c>
      <c r="K10" s="6">
        <v>50000</v>
      </c>
      <c r="L10" s="6">
        <v>10000</v>
      </c>
      <c r="M10" s="6">
        <v>10000</v>
      </c>
      <c r="N10" s="6">
        <v>10000</v>
      </c>
    </row>
    <row r="11" spans="1:14">
      <c r="A11" s="5" t="s">
        <v>5</v>
      </c>
      <c r="B11" s="5" t="s">
        <v>3</v>
      </c>
      <c r="C11" s="6"/>
      <c r="D11" s="6"/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100000</v>
      </c>
      <c r="M11" s="6">
        <v>100000</v>
      </c>
      <c r="N11" s="6">
        <v>50000</v>
      </c>
    </row>
    <row r="12" spans="1:14">
      <c r="A12" s="5" t="s">
        <v>5</v>
      </c>
      <c r="B12" s="5" t="s">
        <v>4</v>
      </c>
      <c r="C12" s="6"/>
      <c r="D12" s="6"/>
      <c r="E12" s="6">
        <v>0</v>
      </c>
      <c r="F12" s="6">
        <v>0</v>
      </c>
      <c r="G12" s="6">
        <v>0</v>
      </c>
      <c r="H12" s="6">
        <v>0</v>
      </c>
      <c r="I12" s="6">
        <v>300000</v>
      </c>
      <c r="J12" s="6">
        <v>300000</v>
      </c>
      <c r="K12" s="6">
        <v>100000</v>
      </c>
      <c r="L12" s="6">
        <v>200000</v>
      </c>
      <c r="M12" s="6">
        <v>200000</v>
      </c>
      <c r="N12" s="6">
        <v>200000</v>
      </c>
    </row>
    <row r="13" spans="1:14">
      <c r="A13" s="5" t="s">
        <v>5</v>
      </c>
      <c r="B13" s="5" t="s">
        <v>4</v>
      </c>
      <c r="C13" s="6">
        <v>623053.45000000007</v>
      </c>
      <c r="D13" s="6">
        <v>328781.07000000007</v>
      </c>
      <c r="E13" s="6">
        <v>680278.65999999992</v>
      </c>
      <c r="F13" s="6">
        <v>876404.5</v>
      </c>
      <c r="G13" s="6">
        <v>529540.89</v>
      </c>
      <c r="H13" s="6">
        <v>573125.84</v>
      </c>
      <c r="I13" s="6">
        <v>352952.14999999997</v>
      </c>
      <c r="J13" s="6">
        <v>289840.81</v>
      </c>
      <c r="K13" s="6">
        <v>277838.8</v>
      </c>
      <c r="L13" s="6">
        <v>298324.24000000005</v>
      </c>
      <c r="M13" s="6">
        <v>0</v>
      </c>
      <c r="N13" s="6">
        <v>0</v>
      </c>
    </row>
    <row r="14" spans="1:14">
      <c r="A14" s="5" t="s">
        <v>6</v>
      </c>
      <c r="B14" s="5" t="s">
        <v>4</v>
      </c>
      <c r="C14" s="6">
        <v>715893.97000000218</v>
      </c>
      <c r="D14" s="6">
        <v>729349.86000000057</v>
      </c>
      <c r="E14" s="6">
        <v>410519.68530000007</v>
      </c>
      <c r="F14" s="6">
        <v>489177.64070000034</v>
      </c>
      <c r="G14" s="6">
        <v>455328.29290000035</v>
      </c>
      <c r="H14" s="6">
        <v>462708.26119999995</v>
      </c>
      <c r="I14" s="6">
        <v>459548.93780000042</v>
      </c>
      <c r="J14" s="6">
        <v>488785.95029999991</v>
      </c>
      <c r="K14" s="6">
        <v>503635.85090000025</v>
      </c>
      <c r="L14" s="6">
        <v>462227.82820000034</v>
      </c>
      <c r="M14" s="6">
        <v>474654.85790000006</v>
      </c>
      <c r="N14" s="6">
        <v>461256.21169999999</v>
      </c>
    </row>
    <row r="15" spans="1:14">
      <c r="A15" s="5" t="s">
        <v>5</v>
      </c>
      <c r="B15" s="5" t="s">
        <v>4</v>
      </c>
      <c r="C15" s="6">
        <v>557537.68000000017</v>
      </c>
      <c r="D15" s="6">
        <v>781450.10000000033</v>
      </c>
      <c r="E15" s="6">
        <v>2259872.6700000009</v>
      </c>
      <c r="F15" s="6">
        <v>1814020.5000000007</v>
      </c>
      <c r="G15" s="6">
        <v>1205816.8500000006</v>
      </c>
      <c r="H15" s="6">
        <v>1038061.7000000004</v>
      </c>
      <c r="I15" s="6">
        <v>557635.25000000023</v>
      </c>
      <c r="J15" s="6">
        <v>349116.70000000013</v>
      </c>
      <c r="K15" s="6">
        <v>588502.65000000026</v>
      </c>
      <c r="L15" s="6">
        <v>238506.25000000006</v>
      </c>
      <c r="M15" s="6">
        <v>127338.15000000005</v>
      </c>
      <c r="N15" s="6">
        <v>0</v>
      </c>
    </row>
    <row r="16" spans="1:14">
      <c r="A16" s="5" t="s">
        <v>6</v>
      </c>
      <c r="B16" s="5" t="s">
        <v>2</v>
      </c>
      <c r="C16" s="6">
        <v>201518.21999999962</v>
      </c>
      <c r="D16" s="6">
        <v>181753.76999999961</v>
      </c>
      <c r="E16" s="6">
        <v>82970.369199999986</v>
      </c>
      <c r="F16" s="6">
        <v>101812.51390000005</v>
      </c>
      <c r="G16" s="6">
        <v>109192.33239999998</v>
      </c>
      <c r="H16" s="6">
        <v>103513.84959999996</v>
      </c>
      <c r="I16" s="6">
        <v>112458.49500000011</v>
      </c>
      <c r="J16" s="6">
        <v>116263.96619999995</v>
      </c>
      <c r="K16" s="6">
        <v>104936.99609999997</v>
      </c>
      <c r="L16" s="6">
        <v>102381.08699999994</v>
      </c>
      <c r="M16" s="6">
        <v>129050.77049999997</v>
      </c>
      <c r="N16" s="6">
        <v>123351.10089999993</v>
      </c>
    </row>
    <row r="17" spans="1:14">
      <c r="A17" s="5" t="s">
        <v>6</v>
      </c>
      <c r="B17" s="5" t="s">
        <v>4</v>
      </c>
      <c r="C17" s="6">
        <v>257852.70999999938</v>
      </c>
      <c r="D17" s="6">
        <v>266016.41999999969</v>
      </c>
      <c r="E17" s="6">
        <v>179143.12409999993</v>
      </c>
      <c r="F17" s="6">
        <v>201719.58279999997</v>
      </c>
      <c r="G17" s="6">
        <v>158256.34149999989</v>
      </c>
      <c r="H17" s="6">
        <v>154339.22310000012</v>
      </c>
      <c r="I17" s="6">
        <v>181235.25829999999</v>
      </c>
      <c r="J17" s="6">
        <v>182806.12119999999</v>
      </c>
      <c r="K17" s="6">
        <v>165607.63379999998</v>
      </c>
      <c r="L17" s="6">
        <v>162784.41310000006</v>
      </c>
      <c r="M17" s="6">
        <v>173198.53230000014</v>
      </c>
      <c r="N17" s="6">
        <v>162285.19420000003</v>
      </c>
    </row>
    <row r="18" spans="1:14">
      <c r="A18" s="5" t="s">
        <v>5</v>
      </c>
      <c r="B18" s="5" t="s">
        <v>4</v>
      </c>
      <c r="C18" s="6">
        <v>351910.82000000007</v>
      </c>
      <c r="D18" s="6">
        <v>319809.36000000004</v>
      </c>
      <c r="E18" s="6">
        <v>230837.38390000002</v>
      </c>
      <c r="F18" s="6">
        <v>239439.59949999995</v>
      </c>
      <c r="G18" s="6">
        <v>238225.96059999993</v>
      </c>
      <c r="H18" s="6">
        <v>248669.24270000003</v>
      </c>
      <c r="I18" s="6">
        <v>272305.95419999998</v>
      </c>
      <c r="J18" s="6">
        <v>254617.24009999988</v>
      </c>
      <c r="K18" s="6">
        <v>261439.94599999997</v>
      </c>
      <c r="L18" s="6">
        <v>271693.06379999995</v>
      </c>
      <c r="M18" s="6">
        <v>288067.43560000003</v>
      </c>
      <c r="N18" s="6">
        <v>295018.39581999998</v>
      </c>
    </row>
    <row r="19" spans="1:14">
      <c r="A19" s="5" t="s">
        <v>5</v>
      </c>
      <c r="B19" s="5" t="s">
        <v>2</v>
      </c>
      <c r="C19" s="6">
        <v>0</v>
      </c>
      <c r="D19" s="6">
        <v>0</v>
      </c>
      <c r="E19" s="6">
        <v>15135.299999999997</v>
      </c>
      <c r="F19" s="6">
        <v>0</v>
      </c>
      <c r="G19" s="6">
        <v>0</v>
      </c>
      <c r="H19" s="6">
        <v>30270.599999999995</v>
      </c>
      <c r="I19" s="6">
        <v>30270.599999999995</v>
      </c>
      <c r="J19" s="6">
        <v>30270.599999999995</v>
      </c>
      <c r="K19" s="6">
        <v>35315.699999999997</v>
      </c>
      <c r="L19" s="6">
        <v>18651.399999999998</v>
      </c>
      <c r="M19" s="6">
        <v>0</v>
      </c>
      <c r="N19" s="6">
        <v>0</v>
      </c>
    </row>
    <row r="20" spans="1:14">
      <c r="A20" s="5" t="s">
        <v>5</v>
      </c>
      <c r="B20" s="5" t="s">
        <v>3</v>
      </c>
      <c r="C20" s="6">
        <v>0</v>
      </c>
      <c r="D20" s="6">
        <v>0</v>
      </c>
      <c r="E20" s="6">
        <v>7388.4167700000007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</row>
    <row r="21" spans="1:14">
      <c r="A21" s="5" t="s">
        <v>5</v>
      </c>
      <c r="B21" s="5" t="s">
        <v>4</v>
      </c>
      <c r="C21" s="6">
        <v>0</v>
      </c>
      <c r="D21" s="6">
        <v>0</v>
      </c>
      <c r="E21" s="6">
        <v>392262.25</v>
      </c>
      <c r="F21" s="6">
        <v>292386.20000000007</v>
      </c>
      <c r="G21" s="6">
        <v>256654.84999999995</v>
      </c>
      <c r="H21" s="6">
        <v>184896.6</v>
      </c>
      <c r="I21" s="6">
        <v>101993.09999999999</v>
      </c>
      <c r="J21" s="6">
        <v>5572.2</v>
      </c>
      <c r="K21" s="6">
        <v>6500.9</v>
      </c>
      <c r="L21" s="6">
        <v>46325.36</v>
      </c>
      <c r="M21" s="6">
        <v>0</v>
      </c>
      <c r="N21" s="6">
        <v>0</v>
      </c>
    </row>
    <row r="22" spans="1:14">
      <c r="A22" s="5" t="s">
        <v>5</v>
      </c>
      <c r="B22" s="5" t="s">
        <v>3</v>
      </c>
      <c r="C22" s="6">
        <v>598442</v>
      </c>
      <c r="D22" s="6">
        <v>345402</v>
      </c>
      <c r="E22" s="6">
        <v>400000</v>
      </c>
      <c r="F22" s="6">
        <v>400000</v>
      </c>
      <c r="G22" s="6">
        <v>400000</v>
      </c>
      <c r="H22" s="6">
        <v>400000</v>
      </c>
      <c r="I22" s="6">
        <v>400000</v>
      </c>
      <c r="J22" s="6">
        <v>400000</v>
      </c>
      <c r="K22" s="6">
        <v>400000</v>
      </c>
      <c r="L22" s="6">
        <v>350000</v>
      </c>
      <c r="M22" s="6">
        <v>350000</v>
      </c>
      <c r="N22" s="6">
        <v>350000</v>
      </c>
    </row>
    <row r="23" spans="1:14">
      <c r="A23" s="5" t="s">
        <v>5</v>
      </c>
      <c r="B23" s="5" t="s">
        <v>3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450000</v>
      </c>
      <c r="M23" s="6">
        <v>450000</v>
      </c>
      <c r="N23" s="6">
        <v>450000</v>
      </c>
    </row>
    <row r="24" spans="1:14">
      <c r="A24" s="5" t="s">
        <v>5</v>
      </c>
      <c r="B24" s="5" t="s">
        <v>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200000</v>
      </c>
      <c r="M24" s="6">
        <v>200000</v>
      </c>
      <c r="N24" s="6">
        <v>200000</v>
      </c>
    </row>
    <row r="25" spans="1:14">
      <c r="A25" s="5" t="s">
        <v>5</v>
      </c>
      <c r="B25" s="5" t="s">
        <v>3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400000</v>
      </c>
      <c r="M25" s="6">
        <v>300000</v>
      </c>
      <c r="N25" s="6">
        <v>100000</v>
      </c>
    </row>
    <row r="26" spans="1:14">
      <c r="A26" s="5" t="s">
        <v>5</v>
      </c>
      <c r="B26" s="5" t="s">
        <v>2</v>
      </c>
      <c r="C26" s="6">
        <v>0</v>
      </c>
      <c r="D26" s="6">
        <v>0</v>
      </c>
      <c r="E26" s="6">
        <v>10908.539999999997</v>
      </c>
      <c r="F26" s="6">
        <v>33029.590000000069</v>
      </c>
      <c r="G26" s="6">
        <v>2351.2600000000002</v>
      </c>
      <c r="H26" s="6">
        <v>44985.730000000069</v>
      </c>
      <c r="I26" s="6">
        <v>24295.340000000062</v>
      </c>
      <c r="J26" s="6">
        <v>77696.739999999947</v>
      </c>
      <c r="K26" s="6">
        <v>9110.0899999999983</v>
      </c>
      <c r="L26" s="6">
        <v>2994.57</v>
      </c>
      <c r="M26" s="6">
        <v>1196.3999999999999</v>
      </c>
      <c r="N26" s="6">
        <v>2716.6299999999992</v>
      </c>
    </row>
    <row r="27" spans="1:14">
      <c r="A27" s="5" t="s">
        <v>5</v>
      </c>
      <c r="B27" s="5" t="s">
        <v>3</v>
      </c>
      <c r="C27" s="6">
        <v>0</v>
      </c>
      <c r="D27" s="6">
        <v>0</v>
      </c>
      <c r="E27" s="6">
        <v>121659.44398099955</v>
      </c>
      <c r="F27" s="6">
        <v>113891.22955299992</v>
      </c>
      <c r="G27" s="6">
        <v>119752.09506299937</v>
      </c>
      <c r="H27" s="6">
        <v>192573.71951500032</v>
      </c>
      <c r="I27" s="6">
        <v>253937.26416899922</v>
      </c>
      <c r="J27" s="6">
        <v>154896.57949600005</v>
      </c>
      <c r="K27" s="6">
        <v>382080.02313199907</v>
      </c>
      <c r="L27" s="6">
        <v>357612.10966999683</v>
      </c>
      <c r="M27" s="6">
        <v>334732.08066100016</v>
      </c>
      <c r="N27" s="6">
        <v>292049.43229900027</v>
      </c>
    </row>
    <row r="28" spans="1:14">
      <c r="A28" s="5" t="s">
        <v>5</v>
      </c>
      <c r="B28" s="5" t="s">
        <v>4</v>
      </c>
      <c r="C28" s="6">
        <v>0</v>
      </c>
      <c r="D28" s="6">
        <v>0</v>
      </c>
      <c r="E28" s="6">
        <v>46326.239999999998</v>
      </c>
      <c r="F28" s="6">
        <v>34122.040000000015</v>
      </c>
      <c r="G28" s="6">
        <v>53617.839999999924</v>
      </c>
      <c r="H28" s="6">
        <v>31871.489999999972</v>
      </c>
      <c r="I28" s="6">
        <v>32807.419999999976</v>
      </c>
      <c r="J28" s="6">
        <v>21494.860000000015</v>
      </c>
      <c r="K28" s="6">
        <v>46451.63000000007</v>
      </c>
      <c r="L28" s="6">
        <v>53504.609999999921</v>
      </c>
      <c r="M28" s="6">
        <v>41570.499999999964</v>
      </c>
      <c r="N28" s="6">
        <v>33287.619999999995</v>
      </c>
    </row>
    <row r="29" spans="1:14">
      <c r="A29" s="5" t="s">
        <v>6</v>
      </c>
      <c r="B29" s="5" t="s">
        <v>2</v>
      </c>
      <c r="C29" s="6">
        <v>866496.51999999979</v>
      </c>
      <c r="D29" s="6">
        <v>660000</v>
      </c>
      <c r="E29" s="6">
        <v>518686.06479999924</v>
      </c>
      <c r="F29" s="6">
        <v>523132.58720000042</v>
      </c>
      <c r="G29" s="6">
        <v>509237.84089999984</v>
      </c>
      <c r="H29" s="6">
        <v>560264.22850000067</v>
      </c>
      <c r="I29" s="6">
        <v>557844.43329999922</v>
      </c>
      <c r="J29" s="6">
        <v>540687.60710000037</v>
      </c>
      <c r="K29" s="6">
        <v>557979.89250000066</v>
      </c>
      <c r="L29" s="6">
        <v>559735.10430000012</v>
      </c>
      <c r="M29" s="6">
        <v>550604.73800000036</v>
      </c>
      <c r="N29" s="6">
        <v>594988.23699999985</v>
      </c>
    </row>
    <row r="30" spans="1:14">
      <c r="A30" s="5" t="s">
        <v>6</v>
      </c>
      <c r="B30" s="5" t="s">
        <v>3</v>
      </c>
      <c r="C30" s="6">
        <v>3050104</v>
      </c>
      <c r="D30" s="6">
        <v>2703445.8946500001</v>
      </c>
      <c r="E30" s="6">
        <v>2487590.3048792798</v>
      </c>
      <c r="F30" s="6">
        <v>2389941.4394991058</v>
      </c>
      <c r="G30" s="6">
        <v>2321950.8981723376</v>
      </c>
      <c r="H30" s="6">
        <v>2461639.7510693888</v>
      </c>
      <c r="I30" s="6">
        <v>2733132.0668771355</v>
      </c>
      <c r="J30" s="6">
        <v>2444479.0140195196</v>
      </c>
      <c r="K30" s="6">
        <v>2564519.9109147796</v>
      </c>
      <c r="L30" s="6">
        <v>2580090.5157192331</v>
      </c>
      <c r="M30" s="6">
        <v>2530034.7081971541</v>
      </c>
      <c r="N30" s="6">
        <v>2928188.7009585728</v>
      </c>
    </row>
    <row r="31" spans="1:14">
      <c r="A31" s="5" t="s">
        <v>6</v>
      </c>
      <c r="B31" s="5" t="s">
        <v>4</v>
      </c>
      <c r="C31" s="6">
        <v>3653841.79</v>
      </c>
      <c r="D31" s="6">
        <v>3767840.3700000476</v>
      </c>
      <c r="E31" s="6">
        <v>2172409.8138999976</v>
      </c>
      <c r="F31" s="6">
        <v>2123257.1953999978</v>
      </c>
      <c r="G31" s="6">
        <v>2083814.3366999989</v>
      </c>
      <c r="H31" s="6">
        <v>2374757.639999995</v>
      </c>
      <c r="I31" s="6">
        <v>2377228.6237000045</v>
      </c>
      <c r="J31" s="6">
        <v>2091656.7657999985</v>
      </c>
      <c r="K31" s="6">
        <v>2240835.362000003</v>
      </c>
      <c r="L31" s="6">
        <v>2317769.0717999935</v>
      </c>
      <c r="M31" s="6">
        <v>2235347.1473000003</v>
      </c>
      <c r="N31" s="6">
        <v>2425778.2997999955</v>
      </c>
    </row>
    <row r="32" spans="1:14">
      <c r="A32" s="5" t="s">
        <v>5</v>
      </c>
      <c r="B32" s="5" t="s">
        <v>2</v>
      </c>
      <c r="C32" s="6"/>
      <c r="D32" s="6"/>
      <c r="E32" s="6">
        <v>18974.839999999993</v>
      </c>
      <c r="F32" s="6">
        <v>39198.985799999995</v>
      </c>
      <c r="G32" s="6">
        <v>32701.872000000007</v>
      </c>
      <c r="H32" s="6">
        <v>18989.770000000011</v>
      </c>
      <c r="I32" s="6">
        <v>5810.2699999999995</v>
      </c>
      <c r="J32" s="6">
        <v>10029.25</v>
      </c>
      <c r="K32" s="6">
        <v>7815.8300000000017</v>
      </c>
      <c r="L32" s="6">
        <v>7076.590000000002</v>
      </c>
      <c r="M32" s="6">
        <v>6809.9100000000008</v>
      </c>
      <c r="N32" s="6">
        <v>231.23</v>
      </c>
    </row>
    <row r="33" spans="1:14">
      <c r="A33" s="5" t="s">
        <v>5</v>
      </c>
      <c r="B33" s="5" t="s">
        <v>3</v>
      </c>
      <c r="C33" s="6">
        <v>339117</v>
      </c>
      <c r="D33" s="6">
        <v>277430</v>
      </c>
      <c r="E33" s="6">
        <v>59609.684548999998</v>
      </c>
      <c r="F33" s="6">
        <v>46201.282504059993</v>
      </c>
      <c r="G33" s="6">
        <v>33411.917651000003</v>
      </c>
      <c r="H33" s="6">
        <v>41970.178455999994</v>
      </c>
      <c r="I33" s="6">
        <v>13458.285404000002</v>
      </c>
      <c r="J33" s="6">
        <v>22333.324628999995</v>
      </c>
      <c r="K33" s="6">
        <v>27758.614707999997</v>
      </c>
      <c r="L33" s="6">
        <v>28449.425517000003</v>
      </c>
      <c r="M33" s="6">
        <v>15984.760595999998</v>
      </c>
      <c r="N33" s="6">
        <v>16282.729786999997</v>
      </c>
    </row>
    <row r="34" spans="1:14">
      <c r="A34" s="5" t="s">
        <v>5</v>
      </c>
      <c r="B34" s="5" t="s">
        <v>4</v>
      </c>
      <c r="C34" s="6"/>
      <c r="D34" s="6"/>
      <c r="E34" s="6">
        <v>178196.55589999995</v>
      </c>
      <c r="F34" s="6">
        <v>290863.99290000001</v>
      </c>
      <c r="G34" s="6">
        <v>163491.37800000003</v>
      </c>
      <c r="H34" s="6">
        <v>93068.134500000073</v>
      </c>
      <c r="I34" s="6">
        <v>27785.813999999995</v>
      </c>
      <c r="J34" s="6">
        <v>42356.200199999999</v>
      </c>
      <c r="K34" s="6">
        <v>73344.997399999964</v>
      </c>
      <c r="L34" s="6">
        <v>80677.65399999998</v>
      </c>
      <c r="M34" s="6">
        <v>90883.65</v>
      </c>
      <c r="N34" s="6">
        <v>102951.4764</v>
      </c>
    </row>
    <row r="35" spans="1:14">
      <c r="A35" s="5" t="s">
        <v>5</v>
      </c>
      <c r="B35" s="5" t="s">
        <v>2</v>
      </c>
      <c r="C35" s="6"/>
      <c r="D35" s="6"/>
      <c r="E35" s="6">
        <v>170000</v>
      </c>
      <c r="F35" s="6">
        <v>100000</v>
      </c>
      <c r="G35" s="6">
        <v>100000</v>
      </c>
      <c r="H35" s="6">
        <v>50000</v>
      </c>
      <c r="I35" s="6">
        <v>50000</v>
      </c>
      <c r="J35" s="6">
        <v>50000</v>
      </c>
      <c r="K35" s="6">
        <v>50000</v>
      </c>
      <c r="L35" s="6">
        <v>0</v>
      </c>
      <c r="M35" s="6">
        <v>0</v>
      </c>
      <c r="N35" s="6">
        <v>0</v>
      </c>
    </row>
    <row r="36" spans="1:14">
      <c r="A36" s="5" t="s">
        <v>5</v>
      </c>
      <c r="B36" s="5" t="s">
        <v>3</v>
      </c>
      <c r="C36" s="6"/>
      <c r="D36" s="6"/>
      <c r="E36" s="6">
        <v>100000</v>
      </c>
      <c r="F36" s="6">
        <v>100000</v>
      </c>
      <c r="G36" s="6">
        <v>100000</v>
      </c>
      <c r="H36" s="6">
        <v>100000</v>
      </c>
      <c r="I36" s="6">
        <v>100000</v>
      </c>
      <c r="J36" s="6">
        <v>100000</v>
      </c>
      <c r="K36" s="6">
        <v>100000</v>
      </c>
      <c r="L36" s="6">
        <v>100000</v>
      </c>
      <c r="M36" s="6">
        <v>100000</v>
      </c>
      <c r="N36" s="6">
        <v>100000</v>
      </c>
    </row>
    <row r="37" spans="1:14">
      <c r="A37" s="5" t="s">
        <v>5</v>
      </c>
      <c r="B37" s="5" t="s">
        <v>4</v>
      </c>
      <c r="C37" s="6"/>
      <c r="D37" s="6"/>
      <c r="E37" s="6">
        <v>100000</v>
      </c>
      <c r="F37" s="6">
        <v>100000</v>
      </c>
      <c r="G37" s="6">
        <v>100000</v>
      </c>
      <c r="H37" s="6">
        <v>100000</v>
      </c>
      <c r="I37" s="6">
        <v>100000</v>
      </c>
      <c r="J37" s="6">
        <v>100000</v>
      </c>
      <c r="K37" s="6">
        <v>100000</v>
      </c>
      <c r="L37" s="6">
        <v>100000</v>
      </c>
      <c r="M37" s="6">
        <v>100000</v>
      </c>
      <c r="N37" s="6">
        <v>100000</v>
      </c>
    </row>
    <row r="38" spans="1:14">
      <c r="A38" s="5" t="s">
        <v>5</v>
      </c>
      <c r="B38" s="5" t="s">
        <v>4</v>
      </c>
      <c r="C38" s="6"/>
      <c r="D38" s="6"/>
      <c r="E38" s="6">
        <v>174927.87999999989</v>
      </c>
      <c r="F38" s="6">
        <v>205997.56999999992</v>
      </c>
      <c r="G38" s="6">
        <v>94285.890000000072</v>
      </c>
      <c r="H38" s="6">
        <v>76953.510000000009</v>
      </c>
      <c r="I38" s="6">
        <v>39395.289999999979</v>
      </c>
      <c r="J38" s="6">
        <v>18868.450000000004</v>
      </c>
      <c r="K38" s="6">
        <v>47073.209999999985</v>
      </c>
      <c r="L38" s="6">
        <v>33043.370000000003</v>
      </c>
      <c r="M38" s="6">
        <v>47362.559999999998</v>
      </c>
      <c r="N38" s="6">
        <v>35662</v>
      </c>
    </row>
    <row r="39" spans="1:14">
      <c r="A39" s="5" t="s">
        <v>6</v>
      </c>
      <c r="B39" s="5" t="s">
        <v>4</v>
      </c>
      <c r="C39" s="6">
        <v>837303.77999999607</v>
      </c>
      <c r="D39" s="6">
        <v>345070.62999999861</v>
      </c>
      <c r="E39" s="6">
        <v>261106.90319999991</v>
      </c>
      <c r="F39" s="6">
        <v>264098.57339999988</v>
      </c>
      <c r="G39" s="6">
        <v>268512.51660000015</v>
      </c>
      <c r="H39" s="6">
        <v>304094.52069999999</v>
      </c>
      <c r="I39" s="6">
        <v>312708.71799999994</v>
      </c>
      <c r="J39" s="6">
        <v>286288.02630000009</v>
      </c>
      <c r="K39" s="6">
        <v>307803.26030000014</v>
      </c>
      <c r="L39" s="6">
        <v>334248.19140000024</v>
      </c>
      <c r="M39" s="6">
        <v>317983.42570000014</v>
      </c>
      <c r="N39" s="6">
        <v>398880.64130000019</v>
      </c>
    </row>
    <row r="40" spans="1:14">
      <c r="A40" s="5" t="s">
        <v>5</v>
      </c>
      <c r="B40" s="5" t="s">
        <v>2</v>
      </c>
      <c r="C40" s="6"/>
      <c r="D40" s="6"/>
      <c r="E40" s="6">
        <v>39460.200000000004</v>
      </c>
      <c r="F40" s="6">
        <v>128443.26000000001</v>
      </c>
      <c r="G40" s="6">
        <v>84666.559999999983</v>
      </c>
      <c r="H40" s="6">
        <v>48549.79</v>
      </c>
      <c r="I40" s="6">
        <v>46474.990000000049</v>
      </c>
      <c r="J40" s="6">
        <v>15173.699999999995</v>
      </c>
      <c r="K40" s="6">
        <v>10687.719999999996</v>
      </c>
      <c r="L40" s="6">
        <v>14227.470000000007</v>
      </c>
      <c r="M40" s="6">
        <v>21506.370000000006</v>
      </c>
      <c r="N40" s="6">
        <v>0</v>
      </c>
    </row>
    <row r="41" spans="1:14">
      <c r="A41" s="5" t="s">
        <v>5</v>
      </c>
      <c r="B41" s="5" t="s">
        <v>4</v>
      </c>
      <c r="C41" s="6"/>
      <c r="D41" s="6"/>
      <c r="E41" s="6">
        <v>134001.80180000004</v>
      </c>
      <c r="F41" s="6">
        <v>223448.26979999992</v>
      </c>
      <c r="G41" s="6">
        <v>160571.37519999998</v>
      </c>
      <c r="H41" s="6">
        <v>67732.539999999979</v>
      </c>
      <c r="I41" s="6">
        <v>38068.549999999996</v>
      </c>
      <c r="J41" s="6">
        <v>27181.130000000005</v>
      </c>
      <c r="K41" s="6">
        <v>35855.040000000008</v>
      </c>
      <c r="L41" s="6">
        <v>63208.310000000012</v>
      </c>
      <c r="M41" s="6">
        <v>42472.44</v>
      </c>
      <c r="N41" s="6">
        <v>1423.49</v>
      </c>
    </row>
    <row r="42" spans="1:14">
      <c r="A42" s="5" t="s">
        <v>6</v>
      </c>
      <c r="B42" s="5" t="s">
        <v>2</v>
      </c>
      <c r="C42" s="6">
        <v>255171.04999999946</v>
      </c>
      <c r="D42" s="6">
        <v>101202.33100000003</v>
      </c>
      <c r="E42" s="6">
        <v>9999.7267999999949</v>
      </c>
      <c r="F42" s="6">
        <v>15543.349099999998</v>
      </c>
      <c r="G42" s="6">
        <v>25401.980100000004</v>
      </c>
      <c r="H42" s="6">
        <v>33686.782000000021</v>
      </c>
      <c r="I42" s="6">
        <v>37443.821300000003</v>
      </c>
      <c r="J42" s="6">
        <v>41033.315399999985</v>
      </c>
      <c r="K42" s="6">
        <v>45578.048300000002</v>
      </c>
      <c r="L42" s="6">
        <v>48715.732399999964</v>
      </c>
      <c r="M42" s="6">
        <v>51798.584499999997</v>
      </c>
      <c r="N42" s="6">
        <v>55082.225200000015</v>
      </c>
    </row>
    <row r="43" spans="1:14">
      <c r="A43" s="5" t="s">
        <v>6</v>
      </c>
      <c r="B43" s="5" t="s">
        <v>4</v>
      </c>
      <c r="C43" s="6">
        <v>353271.92000000016</v>
      </c>
      <c r="D43" s="6">
        <v>274532.19999999873</v>
      </c>
      <c r="E43" s="6">
        <v>25299.195200000002</v>
      </c>
      <c r="F43" s="6">
        <v>32117.155200000012</v>
      </c>
      <c r="G43" s="6">
        <v>38287.907100000011</v>
      </c>
      <c r="H43" s="6">
        <v>45111.356899999977</v>
      </c>
      <c r="I43" s="6">
        <v>51121.225200000008</v>
      </c>
      <c r="J43" s="6">
        <v>53783.523800000017</v>
      </c>
      <c r="K43" s="6">
        <v>59791.319999999992</v>
      </c>
      <c r="L43" s="6">
        <v>61427.895000000019</v>
      </c>
      <c r="M43" s="6">
        <v>65068.583000000006</v>
      </c>
      <c r="N43" s="6">
        <v>68972.098799999992</v>
      </c>
    </row>
    <row r="44" spans="1:14">
      <c r="A44" s="5" t="s">
        <v>5</v>
      </c>
      <c r="B44" s="5" t="s">
        <v>4</v>
      </c>
      <c r="C44" s="6">
        <v>110620.08999999997</v>
      </c>
      <c r="D44" s="6">
        <v>68842.170000000013</v>
      </c>
      <c r="E44" s="6">
        <v>91758.507799999992</v>
      </c>
      <c r="F44" s="6">
        <v>76295.376299999974</v>
      </c>
      <c r="G44" s="6">
        <v>91669.379499999966</v>
      </c>
      <c r="H44" s="6">
        <v>97667.119200000001</v>
      </c>
      <c r="I44" s="6">
        <v>93731.415999999997</v>
      </c>
      <c r="J44" s="6">
        <v>113289.64150000001</v>
      </c>
      <c r="K44" s="6">
        <v>120667.74830000002</v>
      </c>
      <c r="L44" s="6">
        <v>103018.77480000001</v>
      </c>
      <c r="M44" s="6">
        <v>94177.926799999972</v>
      </c>
      <c r="N44" s="6">
        <v>98200.572500000009</v>
      </c>
    </row>
    <row r="45" spans="1:14">
      <c r="A45" s="5" t="s">
        <v>5</v>
      </c>
      <c r="B45" s="5" t="s">
        <v>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173990.60000000003</v>
      </c>
      <c r="N45" s="6">
        <v>0</v>
      </c>
    </row>
    <row r="46" spans="1:14">
      <c r="A46" s="5" t="s">
        <v>5</v>
      </c>
      <c r="B46" s="5" t="s">
        <v>2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50000</v>
      </c>
      <c r="M46" s="6">
        <v>50000</v>
      </c>
      <c r="N46" s="6">
        <v>50000</v>
      </c>
    </row>
    <row r="47" spans="1:14">
      <c r="A47" s="5" t="s">
        <v>5</v>
      </c>
      <c r="B47" s="5" t="s">
        <v>3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400000</v>
      </c>
      <c r="M47" s="6">
        <v>300000</v>
      </c>
      <c r="N47" s="6">
        <v>100000</v>
      </c>
    </row>
    <row r="48" spans="1:14">
      <c r="A48" s="5" t="s">
        <v>5</v>
      </c>
      <c r="B48" s="5" t="s">
        <v>2</v>
      </c>
      <c r="C48" s="6">
        <v>0</v>
      </c>
      <c r="D48" s="6">
        <v>0</v>
      </c>
      <c r="E48" s="6">
        <v>0</v>
      </c>
      <c r="F48" s="6">
        <v>120506.50999999995</v>
      </c>
      <c r="G48" s="6">
        <v>120506.50999999995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</row>
    <row r="49" spans="1:14">
      <c r="A49" s="5" t="s">
        <v>5</v>
      </c>
      <c r="B49" s="5" t="s">
        <v>3</v>
      </c>
      <c r="C49" s="6">
        <v>0</v>
      </c>
      <c r="D49" s="6">
        <v>0</v>
      </c>
      <c r="E49" s="6">
        <v>0</v>
      </c>
      <c r="F49" s="6">
        <v>174489.38268999997</v>
      </c>
      <c r="G49" s="6">
        <v>174489.38268999997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</row>
    <row r="50" spans="1:14">
      <c r="A50" s="5" t="s">
        <v>5</v>
      </c>
      <c r="B50" s="5" t="s">
        <v>4</v>
      </c>
      <c r="C50" s="6">
        <v>0</v>
      </c>
      <c r="D50" s="6">
        <v>0</v>
      </c>
      <c r="E50" s="6">
        <v>0</v>
      </c>
      <c r="F50" s="6">
        <v>386241.8949999999</v>
      </c>
      <c r="G50" s="6">
        <v>386241.8949999999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</row>
    <row r="51" spans="1:14">
      <c r="A51" s="5" t="s">
        <v>5</v>
      </c>
      <c r="B51" s="5" t="s">
        <v>3</v>
      </c>
      <c r="C51" s="6">
        <v>7450</v>
      </c>
      <c r="D51" s="6">
        <v>87570</v>
      </c>
      <c r="E51" s="6">
        <v>82372</v>
      </c>
      <c r="F51" s="6">
        <v>257764.56693943011</v>
      </c>
      <c r="G51" s="6">
        <v>131479.94706999999</v>
      </c>
      <c r="H51" s="6">
        <v>109454.35922299999</v>
      </c>
      <c r="I51" s="6">
        <v>82623.341342000043</v>
      </c>
      <c r="J51" s="6">
        <v>83686.173427000016</v>
      </c>
      <c r="K51" s="6">
        <v>53071.787260000012</v>
      </c>
      <c r="L51" s="6">
        <v>107914.89701299999</v>
      </c>
      <c r="M51" s="6">
        <v>88761.411200000002</v>
      </c>
      <c r="N51" s="6">
        <v>20635.897102999999</v>
      </c>
    </row>
    <row r="52" spans="1:14">
      <c r="A52" s="5" t="s">
        <v>5</v>
      </c>
      <c r="B52" s="5" t="s">
        <v>3</v>
      </c>
      <c r="C52" s="6">
        <v>0</v>
      </c>
      <c r="D52" s="6">
        <v>0</v>
      </c>
      <c r="E52" s="6">
        <v>172713.42003200005</v>
      </c>
      <c r="F52" s="6">
        <v>200716.8031680001</v>
      </c>
      <c r="G52" s="6">
        <v>314053.21998400026</v>
      </c>
      <c r="H52" s="6">
        <v>171834.63737600006</v>
      </c>
      <c r="I52" s="6">
        <v>97206.550207999957</v>
      </c>
      <c r="J52" s="6">
        <v>170955.85472000003</v>
      </c>
      <c r="K52" s="6">
        <v>170955.85472000003</v>
      </c>
      <c r="L52" s="6">
        <v>119258.68571200006</v>
      </c>
      <c r="M52" s="6">
        <v>250598.44939200004</v>
      </c>
      <c r="N52" s="6">
        <v>193476.36028800008</v>
      </c>
    </row>
    <row r="53" spans="1:14">
      <c r="A53" s="5" t="s">
        <v>5</v>
      </c>
      <c r="B53" s="5" t="s">
        <v>4</v>
      </c>
      <c r="C53" s="6">
        <v>0</v>
      </c>
      <c r="D53" s="6">
        <v>0</v>
      </c>
      <c r="E53" s="6">
        <v>78118.5</v>
      </c>
      <c r="F53" s="6">
        <v>78118.5</v>
      </c>
      <c r="G53" s="6">
        <v>78118.5</v>
      </c>
      <c r="H53" s="6">
        <v>0</v>
      </c>
      <c r="I53" s="6">
        <v>117177.75</v>
      </c>
      <c r="J53" s="6">
        <v>117177.75</v>
      </c>
      <c r="K53" s="6">
        <v>117177.75</v>
      </c>
      <c r="L53" s="6">
        <v>117177.75</v>
      </c>
      <c r="M53" s="6">
        <v>0</v>
      </c>
      <c r="N53" s="6">
        <v>0</v>
      </c>
    </row>
    <row r="54" spans="1:14">
      <c r="A54" s="5" t="s">
        <v>6</v>
      </c>
      <c r="B54" s="5" t="s">
        <v>2</v>
      </c>
      <c r="C54" s="6">
        <v>73416.549999999974</v>
      </c>
      <c r="D54" s="6">
        <v>114971.54999999987</v>
      </c>
      <c r="E54" s="6">
        <v>42309.881599999986</v>
      </c>
      <c r="F54" s="6">
        <v>41014.559399999947</v>
      </c>
      <c r="G54" s="6">
        <v>43664.834199999968</v>
      </c>
      <c r="H54" s="6">
        <v>42455.971899999968</v>
      </c>
      <c r="I54" s="6">
        <v>40597.648599999964</v>
      </c>
      <c r="J54" s="6">
        <v>41580.411599999999</v>
      </c>
      <c r="K54" s="6">
        <v>43326.64580000002</v>
      </c>
      <c r="L54" s="6">
        <v>41576.767699999997</v>
      </c>
      <c r="M54" s="6">
        <v>39650.321300000003</v>
      </c>
      <c r="N54" s="6">
        <v>40005.171499999975</v>
      </c>
    </row>
    <row r="55" spans="1:14">
      <c r="A55" s="5" t="s">
        <v>6</v>
      </c>
      <c r="B55" s="5" t="s">
        <v>3</v>
      </c>
      <c r="C55" s="6">
        <v>203545</v>
      </c>
      <c r="D55" s="6">
        <v>170000</v>
      </c>
      <c r="E55" s="6">
        <v>208211.48340870987</v>
      </c>
      <c r="F55" s="6">
        <v>210241.75108573984</v>
      </c>
      <c r="G55" s="6">
        <v>207269.06684540006</v>
      </c>
      <c r="H55" s="6">
        <v>213831.18317876986</v>
      </c>
      <c r="I55" s="6">
        <v>211727.86201632002</v>
      </c>
      <c r="J55" s="6">
        <v>210059.73374126971</v>
      </c>
      <c r="K55" s="6">
        <v>224655.79169341977</v>
      </c>
      <c r="L55" s="6">
        <v>212108.72574034039</v>
      </c>
      <c r="M55" s="6">
        <v>219181.08876400976</v>
      </c>
      <c r="N55" s="6">
        <v>246846.84819361998</v>
      </c>
    </row>
    <row r="56" spans="1:14">
      <c r="A56" s="5" t="s">
        <v>6</v>
      </c>
      <c r="B56" s="5" t="s">
        <v>4</v>
      </c>
      <c r="C56" s="6">
        <v>476452.70999999985</v>
      </c>
      <c r="D56" s="6">
        <v>794431.69999999949</v>
      </c>
      <c r="E56" s="6">
        <v>232419.7433</v>
      </c>
      <c r="F56" s="6">
        <v>234815.42440000022</v>
      </c>
      <c r="G56" s="6">
        <v>243195.85969999971</v>
      </c>
      <c r="H56" s="6">
        <v>251845.79019999999</v>
      </c>
      <c r="I56" s="6">
        <v>232301.26700000017</v>
      </c>
      <c r="J56" s="6">
        <v>230520.50009999974</v>
      </c>
      <c r="K56" s="6">
        <v>242472.30399999983</v>
      </c>
      <c r="L56" s="6">
        <v>221342.95670000013</v>
      </c>
      <c r="M56" s="6">
        <v>229655.96250000029</v>
      </c>
      <c r="N56" s="6">
        <v>232604.0244999995</v>
      </c>
    </row>
    <row r="57" spans="1:14">
      <c r="A57" s="5" t="s">
        <v>5</v>
      </c>
      <c r="B57" s="5" t="s">
        <v>2</v>
      </c>
      <c r="C57" s="6"/>
      <c r="D57" s="6"/>
      <c r="E57" s="6">
        <v>48905.71799999995</v>
      </c>
      <c r="F57" s="6">
        <v>92109.815499999953</v>
      </c>
      <c r="G57" s="6">
        <v>8092.3599999999969</v>
      </c>
      <c r="H57" s="6">
        <v>3631.0900000000006</v>
      </c>
      <c r="I57" s="6">
        <v>4251.93</v>
      </c>
      <c r="J57" s="6">
        <v>1481.5500000000002</v>
      </c>
      <c r="K57" s="6">
        <v>0</v>
      </c>
      <c r="L57" s="6">
        <v>0</v>
      </c>
      <c r="M57" s="6">
        <v>0</v>
      </c>
      <c r="N57" s="6">
        <v>0</v>
      </c>
    </row>
    <row r="58" spans="1:14">
      <c r="A58" s="5" t="s">
        <v>5</v>
      </c>
      <c r="B58" s="5" t="s">
        <v>3</v>
      </c>
      <c r="C58" s="6">
        <v>92340</v>
      </c>
      <c r="D58" s="6">
        <v>403214</v>
      </c>
      <c r="E58" s="6">
        <v>103581.54832735998</v>
      </c>
      <c r="F58" s="6">
        <v>238105.5815645</v>
      </c>
      <c r="G58" s="6">
        <v>54375.109755999991</v>
      </c>
      <c r="H58" s="6">
        <v>5597.0299080000004</v>
      </c>
      <c r="I58" s="6">
        <v>54.530335999999998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</row>
    <row r="59" spans="1:14">
      <c r="A59" s="5" t="s">
        <v>5</v>
      </c>
      <c r="B59" s="5" t="s">
        <v>4</v>
      </c>
      <c r="C59" s="6"/>
      <c r="D59" s="6"/>
      <c r="E59" s="6">
        <v>405003.11609999964</v>
      </c>
      <c r="F59" s="6">
        <v>542020.77950000053</v>
      </c>
      <c r="G59" s="6">
        <v>268750.4686000002</v>
      </c>
      <c r="H59" s="6">
        <v>46027.349999999977</v>
      </c>
      <c r="I59" s="6">
        <v>72053.552000000025</v>
      </c>
      <c r="J59" s="6">
        <v>27150.720000000008</v>
      </c>
      <c r="K59" s="6">
        <v>0</v>
      </c>
      <c r="L59" s="6">
        <v>0</v>
      </c>
      <c r="M59" s="6">
        <v>0</v>
      </c>
      <c r="N59" s="6">
        <v>0</v>
      </c>
    </row>
    <row r="60" spans="1:14">
      <c r="A60" s="5" t="s">
        <v>6</v>
      </c>
      <c r="B60" s="5" t="s">
        <v>2</v>
      </c>
      <c r="C60" s="6">
        <v>216347.42999999979</v>
      </c>
      <c r="D60" s="6">
        <v>260425.30999999947</v>
      </c>
      <c r="E60" s="6">
        <v>194559.76816000004</v>
      </c>
      <c r="F60" s="6">
        <v>211084.95273999995</v>
      </c>
      <c r="G60" s="6">
        <v>204545.54611999998</v>
      </c>
      <c r="H60" s="6">
        <v>206332.50436000011</v>
      </c>
      <c r="I60" s="6">
        <v>209952.06127999994</v>
      </c>
      <c r="J60" s="6">
        <v>216238.13773999989</v>
      </c>
      <c r="K60" s="6">
        <v>213955.45959900026</v>
      </c>
      <c r="L60" s="6">
        <v>216882.76360100001</v>
      </c>
      <c r="M60" s="6">
        <v>226770.32482100002</v>
      </c>
      <c r="N60" s="6">
        <v>229013.58955899987</v>
      </c>
    </row>
    <row r="61" spans="1:14">
      <c r="A61" s="5" t="s">
        <v>6</v>
      </c>
      <c r="B61" s="5" t="s">
        <v>3</v>
      </c>
      <c r="C61" s="6">
        <v>1038410</v>
      </c>
      <c r="D61" s="6">
        <v>750000</v>
      </c>
      <c r="E61" s="6">
        <v>615072.3844535494</v>
      </c>
      <c r="F61" s="6">
        <v>615068.08010531939</v>
      </c>
      <c r="G61" s="6">
        <v>569487.06763521058</v>
      </c>
      <c r="H61" s="6">
        <v>607639.40366178611</v>
      </c>
      <c r="I61" s="6">
        <v>579388.32541816018</v>
      </c>
      <c r="J61" s="6">
        <v>768313.36630811018</v>
      </c>
      <c r="K61" s="6">
        <v>582219.86111032346</v>
      </c>
      <c r="L61" s="6">
        <v>598827.77611660887</v>
      </c>
      <c r="M61" s="6">
        <v>656045.43651374045</v>
      </c>
      <c r="N61" s="6">
        <v>646100.49031249015</v>
      </c>
    </row>
    <row r="62" spans="1:14">
      <c r="A62" s="5" t="s">
        <v>6</v>
      </c>
      <c r="B62" s="5" t="s">
        <v>4</v>
      </c>
      <c r="C62" s="6">
        <v>802640.02999999991</v>
      </c>
      <c r="D62" s="6">
        <v>698922.74999999965</v>
      </c>
      <c r="E62" s="6">
        <v>1042451.9850000006</v>
      </c>
      <c r="F62" s="6">
        <v>667561.90129999991</v>
      </c>
      <c r="G62" s="6">
        <v>1134593.47025</v>
      </c>
      <c r="H62" s="6">
        <v>755279.25320000073</v>
      </c>
      <c r="I62" s="6">
        <v>923483.92960000015</v>
      </c>
      <c r="J62" s="6">
        <v>719913.88380000053</v>
      </c>
      <c r="K62" s="6">
        <v>707497.50959999952</v>
      </c>
      <c r="L62" s="6">
        <v>775757.96023000078</v>
      </c>
      <c r="M62" s="6">
        <v>729674.8857999997</v>
      </c>
      <c r="N62" s="6">
        <v>776138.5979999993</v>
      </c>
    </row>
    <row r="63" spans="1:14">
      <c r="A63" s="5" t="s">
        <v>5</v>
      </c>
      <c r="B63" s="5" t="s">
        <v>2</v>
      </c>
      <c r="C63" s="6">
        <v>0</v>
      </c>
      <c r="D63" s="6">
        <v>0</v>
      </c>
      <c r="E63" s="6">
        <v>0</v>
      </c>
      <c r="F63" s="6">
        <v>10828.885644047172</v>
      </c>
      <c r="G63" s="6">
        <v>0</v>
      </c>
      <c r="H63" s="6">
        <v>67448.151487826879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</row>
    <row r="64" spans="1:14">
      <c r="A64" s="5" t="s">
        <v>5</v>
      </c>
      <c r="B64" s="5" t="s">
        <v>3</v>
      </c>
      <c r="C64" s="6">
        <v>0</v>
      </c>
      <c r="D64" s="6">
        <v>54624</v>
      </c>
      <c r="E64" s="6">
        <v>70637.677165000001</v>
      </c>
      <c r="F64" s="6">
        <v>88099.851825677295</v>
      </c>
      <c r="G64" s="6">
        <v>0</v>
      </c>
      <c r="H64" s="6">
        <v>273751.2811221758</v>
      </c>
      <c r="I64" s="6">
        <v>0</v>
      </c>
      <c r="J64" s="6">
        <v>0</v>
      </c>
      <c r="K64" s="6">
        <v>28322.536336866902</v>
      </c>
      <c r="L64" s="6">
        <v>0</v>
      </c>
      <c r="M64" s="6">
        <v>0</v>
      </c>
      <c r="N64" s="6">
        <v>0</v>
      </c>
    </row>
    <row r="65" spans="1:14">
      <c r="A65" s="5" t="s">
        <v>5</v>
      </c>
      <c r="B65" s="5" t="s">
        <v>4</v>
      </c>
      <c r="C65" s="6">
        <v>0</v>
      </c>
      <c r="D65" s="6">
        <v>0</v>
      </c>
      <c r="E65" s="6">
        <v>198633.25</v>
      </c>
      <c r="F65" s="6">
        <v>335794.59973950504</v>
      </c>
      <c r="G65" s="6">
        <v>105875.30307584404</v>
      </c>
      <c r="H65" s="6">
        <v>100031.05901212302</v>
      </c>
      <c r="I65" s="6">
        <v>100031.05901212302</v>
      </c>
      <c r="J65" s="6">
        <v>114024.85722873459</v>
      </c>
      <c r="K65" s="6">
        <v>0</v>
      </c>
      <c r="L65" s="6">
        <v>3531.7102494740006</v>
      </c>
      <c r="M65" s="6">
        <v>0</v>
      </c>
      <c r="N65" s="6">
        <v>0</v>
      </c>
    </row>
    <row r="66" spans="1:14">
      <c r="A66" s="5" t="s">
        <v>6</v>
      </c>
      <c r="B66" s="5" t="s">
        <v>2</v>
      </c>
      <c r="C66" s="6">
        <v>123603.87999999983</v>
      </c>
      <c r="D66" s="6">
        <v>20429.539999999972</v>
      </c>
      <c r="E66" s="6">
        <v>27239.098599999998</v>
      </c>
      <c r="F66" s="6">
        <v>5525.1170999999986</v>
      </c>
      <c r="G66" s="6">
        <v>28419.277100000028</v>
      </c>
      <c r="H66" s="6">
        <v>2326.6676000000007</v>
      </c>
      <c r="I66" s="6">
        <v>9770.8935999999994</v>
      </c>
      <c r="J66" s="6">
        <v>42604.919100000006</v>
      </c>
      <c r="K66" s="6">
        <v>4989.0575000000017</v>
      </c>
      <c r="L66" s="6">
        <v>13650.169899999988</v>
      </c>
      <c r="M66" s="6">
        <v>78255.723399999959</v>
      </c>
      <c r="N66" s="6">
        <v>80954.706699999981</v>
      </c>
    </row>
    <row r="67" spans="1:14">
      <c r="A67" s="5" t="s">
        <v>6</v>
      </c>
      <c r="B67" s="5" t="s">
        <v>3</v>
      </c>
      <c r="C67" s="6">
        <v>124976</v>
      </c>
      <c r="D67" s="6">
        <v>168000</v>
      </c>
      <c r="E67" s="6">
        <v>10092.589802549999</v>
      </c>
      <c r="F67" s="6">
        <v>13762.018790950004</v>
      </c>
      <c r="G67" s="6">
        <v>98459.697069789981</v>
      </c>
      <c r="H67" s="6">
        <v>3310.7777305700006</v>
      </c>
      <c r="I67" s="6">
        <v>27892.146609870008</v>
      </c>
      <c r="J67" s="6">
        <v>121687.76149769015</v>
      </c>
      <c r="K67" s="6">
        <v>12548.357691680001</v>
      </c>
      <c r="L67" s="6">
        <v>19289.119188950004</v>
      </c>
      <c r="M67" s="6">
        <v>77726.323448790019</v>
      </c>
      <c r="N67" s="6">
        <v>170578.32376030003</v>
      </c>
    </row>
    <row r="68" spans="1:14">
      <c r="A68" s="5" t="s">
        <v>6</v>
      </c>
      <c r="B68" s="5" t="s">
        <v>4</v>
      </c>
      <c r="C68" s="6">
        <v>157129.53</v>
      </c>
      <c r="D68" s="6">
        <v>138889.37000000008</v>
      </c>
      <c r="E68" s="6">
        <v>10798.065300000006</v>
      </c>
      <c r="F68" s="6">
        <v>15602.719899999996</v>
      </c>
      <c r="G68" s="6">
        <v>121077.28769999999</v>
      </c>
      <c r="H68" s="6">
        <v>4659.1402999999964</v>
      </c>
      <c r="I68" s="6">
        <v>18737.691500000008</v>
      </c>
      <c r="J68" s="6">
        <v>96393.685900000055</v>
      </c>
      <c r="K68" s="6">
        <v>9970.576999999992</v>
      </c>
      <c r="L68" s="6">
        <v>29691.67019999999</v>
      </c>
      <c r="M68" s="6">
        <v>144553.29740000001</v>
      </c>
      <c r="N68" s="6">
        <v>184836.59189999994</v>
      </c>
    </row>
    <row r="69" spans="1:14">
      <c r="A69" s="5" t="s">
        <v>5</v>
      </c>
      <c r="B69" s="5" t="s">
        <v>2</v>
      </c>
      <c r="C69" s="6">
        <v>0</v>
      </c>
      <c r="D69" s="6">
        <v>0</v>
      </c>
      <c r="E69" s="6">
        <v>0</v>
      </c>
      <c r="F69" s="6">
        <v>45134.653000000006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</row>
    <row r="70" spans="1:14">
      <c r="A70" s="5" t="s">
        <v>5</v>
      </c>
      <c r="B70" s="5" t="s">
        <v>3</v>
      </c>
      <c r="C70" s="6">
        <v>0</v>
      </c>
      <c r="D70" s="6">
        <v>0</v>
      </c>
      <c r="E70" s="6">
        <v>0</v>
      </c>
      <c r="F70" s="6">
        <v>152967.67119527995</v>
      </c>
      <c r="G70" s="6">
        <v>655.62141399999996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</row>
    <row r="71" spans="1:14">
      <c r="A71" s="5" t="s">
        <v>5</v>
      </c>
      <c r="B71" s="5" t="s">
        <v>4</v>
      </c>
      <c r="C71" s="6">
        <v>0</v>
      </c>
      <c r="D71" s="6">
        <v>0</v>
      </c>
      <c r="E71" s="6">
        <v>0</v>
      </c>
      <c r="F71" s="6">
        <v>236759.76980000015</v>
      </c>
      <c r="G71" s="6">
        <v>332.76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</row>
    <row r="72" spans="1:14">
      <c r="A72" s="5" t="s">
        <v>6</v>
      </c>
      <c r="B72" s="5" t="s">
        <v>2</v>
      </c>
      <c r="C72" s="6">
        <v>40075.579999999914</v>
      </c>
      <c r="D72" s="6">
        <v>30554.049999999952</v>
      </c>
      <c r="E72" s="6">
        <v>20559.982899999995</v>
      </c>
      <c r="F72" s="6">
        <v>23966.951199999989</v>
      </c>
      <c r="G72" s="6">
        <v>23678.450500000003</v>
      </c>
      <c r="H72" s="6">
        <v>26681.073299999982</v>
      </c>
      <c r="I72" s="6">
        <v>28637.822700000012</v>
      </c>
      <c r="J72" s="6">
        <v>29855.023999999979</v>
      </c>
      <c r="K72" s="6">
        <v>28159.352999999992</v>
      </c>
      <c r="L72" s="6">
        <v>27908.148799999981</v>
      </c>
      <c r="M72" s="6">
        <v>29377.038999999993</v>
      </c>
      <c r="N72" s="6">
        <v>28536.448999999982</v>
      </c>
    </row>
    <row r="73" spans="1:14">
      <c r="A73" s="5" t="s">
        <v>6</v>
      </c>
      <c r="B73" s="5" t="s">
        <v>3</v>
      </c>
      <c r="C73" s="6">
        <v>150647</v>
      </c>
      <c r="D73" s="6">
        <v>160000</v>
      </c>
      <c r="E73" s="6">
        <v>174088.55818337004</v>
      </c>
      <c r="F73" s="6">
        <v>119316.73536432003</v>
      </c>
      <c r="G73" s="6">
        <v>127330.72426674995</v>
      </c>
      <c r="H73" s="6">
        <v>131894.93305874005</v>
      </c>
      <c r="I73" s="6">
        <v>139926.18656150994</v>
      </c>
      <c r="J73" s="6">
        <v>139261.21744071005</v>
      </c>
      <c r="K73" s="6">
        <v>134654.98868281004</v>
      </c>
      <c r="L73" s="6">
        <v>134563.39463142012</v>
      </c>
      <c r="M73" s="6">
        <v>133729.3277511799</v>
      </c>
      <c r="N73" s="6">
        <v>131874.78095063005</v>
      </c>
    </row>
    <row r="74" spans="1:14">
      <c r="A74" s="5" t="s">
        <v>6</v>
      </c>
      <c r="B74" s="5" t="s">
        <v>4</v>
      </c>
      <c r="C74" s="6">
        <v>264977.17000000016</v>
      </c>
      <c r="D74" s="6">
        <v>355988.9099999998</v>
      </c>
      <c r="E74" s="6">
        <v>172661.85829999996</v>
      </c>
      <c r="F74" s="6">
        <v>167920.29725999999</v>
      </c>
      <c r="G74" s="6">
        <v>187516.20627999955</v>
      </c>
      <c r="H74" s="6">
        <v>189650.39026000007</v>
      </c>
      <c r="I74" s="6">
        <v>201573.41944000009</v>
      </c>
      <c r="J74" s="6">
        <v>208833.24347200044</v>
      </c>
      <c r="K74" s="6">
        <v>201461.03833999985</v>
      </c>
      <c r="L74" s="6">
        <v>198770.49863999989</v>
      </c>
      <c r="M74" s="6">
        <v>210202.69299999953</v>
      </c>
      <c r="N74" s="6">
        <v>207433.79245999976</v>
      </c>
    </row>
    <row r="75" spans="1:14">
      <c r="A75" s="5" t="s">
        <v>5</v>
      </c>
      <c r="B75" s="5" t="s">
        <v>2</v>
      </c>
      <c r="C75" s="6">
        <v>0</v>
      </c>
      <c r="D75" s="6">
        <v>0</v>
      </c>
      <c r="E75" s="6">
        <v>10156.544099999997</v>
      </c>
      <c r="F75" s="6">
        <v>17969.979599999995</v>
      </c>
      <c r="G75" s="6">
        <v>14061.034300000007</v>
      </c>
      <c r="H75" s="6">
        <v>19584.123199999991</v>
      </c>
      <c r="I75" s="6">
        <v>27384.489699999987</v>
      </c>
      <c r="J75" s="6">
        <v>13460.718000000003</v>
      </c>
      <c r="K75" s="6">
        <v>21963.425400000004</v>
      </c>
      <c r="L75" s="6">
        <v>26345.0897</v>
      </c>
      <c r="M75" s="6">
        <v>14791.521900000005</v>
      </c>
      <c r="N75" s="6">
        <v>7672.51</v>
      </c>
    </row>
    <row r="76" spans="1:14">
      <c r="A76" s="5" t="s">
        <v>5</v>
      </c>
      <c r="B76" s="5" t="s">
        <v>3</v>
      </c>
      <c r="C76" s="6">
        <v>89710</v>
      </c>
      <c r="D76" s="6">
        <v>37250</v>
      </c>
      <c r="E76" s="6">
        <v>7876.3191869999982</v>
      </c>
      <c r="F76" s="6">
        <v>20506.249768679998</v>
      </c>
      <c r="G76" s="6">
        <v>7935.0156679999991</v>
      </c>
      <c r="H76" s="6">
        <v>8864.3701700000001</v>
      </c>
      <c r="I76" s="6">
        <v>22805.938743559993</v>
      </c>
      <c r="J76" s="6">
        <v>12648.216685000003</v>
      </c>
      <c r="K76" s="6">
        <v>12648.216684999999</v>
      </c>
      <c r="L76" s="6">
        <v>36810.182442000012</v>
      </c>
      <c r="M76" s="6">
        <v>12648.216685000001</v>
      </c>
      <c r="N76" s="6">
        <v>12648.216685000003</v>
      </c>
    </row>
    <row r="77" spans="1:14">
      <c r="A77" s="5" t="s">
        <v>5</v>
      </c>
      <c r="B77" s="5" t="s">
        <v>4</v>
      </c>
      <c r="C77" s="6">
        <v>0</v>
      </c>
      <c r="D77" s="6">
        <v>0</v>
      </c>
      <c r="E77" s="6">
        <v>38898.629999999997</v>
      </c>
      <c r="F77" s="6">
        <v>187022.33220000012</v>
      </c>
      <c r="G77" s="6">
        <v>55423.119600000005</v>
      </c>
      <c r="H77" s="6">
        <v>157161.60530000005</v>
      </c>
      <c r="I77" s="6">
        <v>166794.23809999999</v>
      </c>
      <c r="J77" s="6">
        <v>117291.75180000001</v>
      </c>
      <c r="K77" s="6">
        <v>75044.660999999978</v>
      </c>
      <c r="L77" s="6">
        <v>227661.9749000002</v>
      </c>
      <c r="M77" s="6">
        <v>55474.460000000006</v>
      </c>
      <c r="N77" s="6">
        <v>24992.299800000001</v>
      </c>
    </row>
    <row r="78" spans="1:14">
      <c r="A78" s="5" t="s">
        <v>6</v>
      </c>
      <c r="B78" s="5" t="s">
        <v>2</v>
      </c>
      <c r="C78" s="6">
        <v>19064.549999999967</v>
      </c>
      <c r="D78" s="6">
        <v>15598.92999999998</v>
      </c>
      <c r="E78" s="6">
        <v>29318.080600000001</v>
      </c>
      <c r="F78" s="6">
        <v>32808.511999999995</v>
      </c>
      <c r="G78" s="6">
        <v>105256.24500000007</v>
      </c>
      <c r="H78" s="6">
        <v>25789.581699999988</v>
      </c>
      <c r="I78" s="6">
        <v>29339.439599999998</v>
      </c>
      <c r="J78" s="6">
        <v>28640.540400000005</v>
      </c>
      <c r="K78" s="6">
        <v>24964.273099999988</v>
      </c>
      <c r="L78" s="6">
        <v>28687.780699999981</v>
      </c>
      <c r="M78" s="6">
        <v>33280.310899999997</v>
      </c>
      <c r="N78" s="6">
        <v>29259.060199999982</v>
      </c>
    </row>
    <row r="79" spans="1:14">
      <c r="A79" s="5" t="s">
        <v>6</v>
      </c>
      <c r="B79" s="5" t="s">
        <v>3</v>
      </c>
      <c r="C79" s="6">
        <v>72186</v>
      </c>
      <c r="D79" s="6">
        <v>90000</v>
      </c>
      <c r="E79" s="6">
        <v>235903.82801132009</v>
      </c>
      <c r="F79" s="6">
        <v>173801.58375209026</v>
      </c>
      <c r="G79" s="6">
        <v>727753.98003837024</v>
      </c>
      <c r="H79" s="6">
        <v>197313.92544757997</v>
      </c>
      <c r="I79" s="6">
        <v>202921.00680647028</v>
      </c>
      <c r="J79" s="6">
        <v>170298.25631933004</v>
      </c>
      <c r="K79" s="6">
        <v>147103.80795546001</v>
      </c>
      <c r="L79" s="6">
        <v>175313.32405466997</v>
      </c>
      <c r="M79" s="6">
        <v>167661.3028388003</v>
      </c>
      <c r="N79" s="6">
        <v>164705.73700319001</v>
      </c>
    </row>
    <row r="80" spans="1:14">
      <c r="A80" s="5" t="s">
        <v>6</v>
      </c>
      <c r="B80" s="5" t="s">
        <v>4</v>
      </c>
      <c r="C80" s="6">
        <v>86364.589999999953</v>
      </c>
      <c r="D80" s="6">
        <v>152321.58000000005</v>
      </c>
      <c r="E80" s="6">
        <v>135579.6933999999</v>
      </c>
      <c r="F80" s="6">
        <v>137747.20969999998</v>
      </c>
      <c r="G80" s="6">
        <v>203581.90640000015</v>
      </c>
      <c r="H80" s="6">
        <v>131553.50180000014</v>
      </c>
      <c r="I80" s="6">
        <v>132449.32460000005</v>
      </c>
      <c r="J80" s="6">
        <v>163956.59140000003</v>
      </c>
      <c r="K80" s="6">
        <v>104849.16550000012</v>
      </c>
      <c r="L80" s="6">
        <v>125846.71520000009</v>
      </c>
      <c r="M80" s="6">
        <v>123643.91860000014</v>
      </c>
      <c r="N80" s="6">
        <v>175742.91029999999</v>
      </c>
    </row>
    <row r="81" spans="1:14">
      <c r="A81" s="5" t="s">
        <v>5</v>
      </c>
      <c r="B81" s="5" t="s">
        <v>2</v>
      </c>
      <c r="C81" s="6">
        <v>0</v>
      </c>
      <c r="D81" s="6">
        <v>0</v>
      </c>
      <c r="E81" s="6">
        <v>0</v>
      </c>
      <c r="F81" s="6">
        <v>0</v>
      </c>
      <c r="G81" s="6">
        <v>53172.955000000038</v>
      </c>
      <c r="H81" s="6">
        <v>53172.955000000038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</row>
    <row r="82" spans="1:14">
      <c r="A82" s="5" t="s">
        <v>5</v>
      </c>
      <c r="B82" s="5" t="s">
        <v>3</v>
      </c>
      <c r="C82" s="6">
        <v>0</v>
      </c>
      <c r="D82" s="6">
        <v>0</v>
      </c>
      <c r="E82" s="6">
        <v>0</v>
      </c>
      <c r="F82" s="6">
        <v>0</v>
      </c>
      <c r="G82" s="6">
        <v>616415.03563300031</v>
      </c>
      <c r="H82" s="6">
        <v>616415.03563300031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</row>
    <row r="83" spans="1:14">
      <c r="A83" s="5" t="s">
        <v>5</v>
      </c>
      <c r="B83" s="5" t="s">
        <v>4</v>
      </c>
      <c r="C83" s="6">
        <v>0</v>
      </c>
      <c r="D83" s="6">
        <v>0</v>
      </c>
      <c r="E83" s="6">
        <v>0</v>
      </c>
      <c r="F83" s="6">
        <v>0</v>
      </c>
      <c r="G83" s="6">
        <v>14048.090000000007</v>
      </c>
      <c r="H83" s="6"/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</row>
    <row r="84" spans="1:14">
      <c r="A84" s="5" t="s">
        <v>6</v>
      </c>
      <c r="B84" s="5" t="s">
        <v>2</v>
      </c>
      <c r="C84" s="6">
        <v>2503.8399999999979</v>
      </c>
      <c r="D84" s="6">
        <v>12261.869999999983</v>
      </c>
      <c r="E84" s="6">
        <v>17179.409980000011</v>
      </c>
      <c r="F84" s="6">
        <v>16928.43222000001</v>
      </c>
      <c r="G84" s="6">
        <v>18336.088920000017</v>
      </c>
      <c r="H84" s="6">
        <v>17564.738340000007</v>
      </c>
      <c r="I84" s="6">
        <v>15622.891860000002</v>
      </c>
      <c r="J84" s="6">
        <v>17800.239739999997</v>
      </c>
      <c r="K84" s="6">
        <v>18282.310640000007</v>
      </c>
      <c r="L84" s="6">
        <v>14825.0617</v>
      </c>
      <c r="M84" s="6">
        <v>11963.059760000006</v>
      </c>
      <c r="N84" s="6">
        <v>13624.013519999997</v>
      </c>
    </row>
    <row r="85" spans="1:14">
      <c r="A85" s="5" t="s">
        <v>6</v>
      </c>
      <c r="B85" s="5" t="s">
        <v>3</v>
      </c>
      <c r="C85" s="6">
        <v>95585</v>
      </c>
      <c r="D85" s="6">
        <v>97090</v>
      </c>
      <c r="E85" s="6">
        <v>75601.067462149978</v>
      </c>
      <c r="F85" s="6">
        <v>78400.438783239952</v>
      </c>
      <c r="G85" s="6">
        <v>85449.794013579958</v>
      </c>
      <c r="H85" s="6">
        <v>77271.084071859979</v>
      </c>
      <c r="I85" s="6">
        <v>89698.257306529951</v>
      </c>
      <c r="J85" s="6">
        <v>82043.549257280029</v>
      </c>
      <c r="K85" s="6">
        <v>85922.606095199983</v>
      </c>
      <c r="L85" s="6">
        <v>75310.706212649995</v>
      </c>
      <c r="M85" s="6">
        <v>67001.205544749973</v>
      </c>
      <c r="N85" s="6">
        <v>66798.236625139951</v>
      </c>
    </row>
    <row r="86" spans="1:14">
      <c r="A86" s="5" t="s">
        <v>6</v>
      </c>
      <c r="B86" s="5" t="s">
        <v>4</v>
      </c>
      <c r="C86" s="6">
        <v>120537.24000000003</v>
      </c>
      <c r="D86" s="6">
        <v>61888.800000000003</v>
      </c>
      <c r="E86" s="6">
        <v>70508.303499999936</v>
      </c>
      <c r="F86" s="6">
        <v>54228.750599999992</v>
      </c>
      <c r="G86" s="6">
        <v>90072.784300000043</v>
      </c>
      <c r="H86" s="6">
        <v>54469.880200000007</v>
      </c>
      <c r="I86" s="6">
        <v>57152.859099999943</v>
      </c>
      <c r="J86" s="6">
        <v>62605.299000000006</v>
      </c>
      <c r="K86" s="6">
        <v>58077.298099999985</v>
      </c>
      <c r="L86" s="6">
        <v>48335.505899999982</v>
      </c>
      <c r="M86" s="6">
        <v>48476.025000000038</v>
      </c>
      <c r="N86" s="6">
        <v>47164.761699999988</v>
      </c>
    </row>
    <row r="87" spans="1:14">
      <c r="A87" s="5" t="s">
        <v>5</v>
      </c>
      <c r="B87" s="5" t="s">
        <v>2</v>
      </c>
      <c r="C87" s="6">
        <v>0</v>
      </c>
      <c r="D87" s="6">
        <v>0</v>
      </c>
      <c r="E87" s="6">
        <v>5000</v>
      </c>
      <c r="F87" s="6">
        <v>5000</v>
      </c>
      <c r="G87" s="6">
        <v>5000</v>
      </c>
      <c r="H87" s="6">
        <v>5000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</row>
    <row r="88" spans="1:14">
      <c r="A88" s="5" t="s">
        <v>5</v>
      </c>
      <c r="B88" s="5" t="s">
        <v>3</v>
      </c>
      <c r="C88" s="6">
        <v>0</v>
      </c>
      <c r="D88" s="6">
        <v>21000</v>
      </c>
      <c r="E88" s="6">
        <v>10000</v>
      </c>
      <c r="F88" s="6">
        <v>10000</v>
      </c>
      <c r="G88" s="6">
        <v>10000</v>
      </c>
      <c r="H88" s="6">
        <v>10000</v>
      </c>
      <c r="I88" s="6">
        <v>10000</v>
      </c>
      <c r="J88" s="6">
        <v>10000</v>
      </c>
      <c r="K88" s="6">
        <v>10000</v>
      </c>
      <c r="L88" s="6">
        <v>10000</v>
      </c>
      <c r="M88" s="6">
        <v>10000</v>
      </c>
      <c r="N88" s="6">
        <v>10000</v>
      </c>
    </row>
    <row r="89" spans="1:14">
      <c r="A89" s="5" t="s">
        <v>5</v>
      </c>
      <c r="B89" s="5" t="s">
        <v>4</v>
      </c>
      <c r="C89" s="6">
        <v>0</v>
      </c>
      <c r="D89" s="6">
        <v>0</v>
      </c>
      <c r="E89" s="6">
        <v>15000</v>
      </c>
      <c r="F89" s="6">
        <v>5000</v>
      </c>
      <c r="G89" s="6">
        <v>5000</v>
      </c>
      <c r="H89" s="6">
        <v>5000</v>
      </c>
      <c r="I89" s="6">
        <v>5000</v>
      </c>
      <c r="J89" s="6">
        <v>5000</v>
      </c>
      <c r="K89" s="6">
        <v>5000</v>
      </c>
      <c r="L89" s="6">
        <v>5000</v>
      </c>
      <c r="M89" s="6">
        <v>5000</v>
      </c>
      <c r="N89" s="6">
        <v>5000</v>
      </c>
    </row>
    <row r="90" spans="1:14">
      <c r="A90" s="5" t="s">
        <v>6</v>
      </c>
      <c r="B90" s="5" t="s">
        <v>2</v>
      </c>
      <c r="C90" s="6">
        <v>169530.51999999949</v>
      </c>
      <c r="D90" s="6">
        <v>32979.119999999959</v>
      </c>
      <c r="E90" s="6">
        <v>42646.002980000012</v>
      </c>
      <c r="F90" s="6">
        <v>41476.574590000011</v>
      </c>
      <c r="G90" s="6">
        <v>33812.849750000016</v>
      </c>
      <c r="H90" s="6">
        <v>35948.449850000005</v>
      </c>
      <c r="I90" s="6">
        <v>45745.34510000002</v>
      </c>
      <c r="J90" s="6">
        <v>34978.526420000031</v>
      </c>
      <c r="K90" s="6">
        <v>40088.714960000012</v>
      </c>
      <c r="L90" s="6">
        <v>31233.288410000034</v>
      </c>
      <c r="M90" s="6">
        <v>32992.77021000001</v>
      </c>
      <c r="N90" s="6">
        <v>29371.086470000027</v>
      </c>
    </row>
    <row r="91" spans="1:14">
      <c r="A91" s="5" t="s">
        <v>6</v>
      </c>
      <c r="B91" s="5" t="s">
        <v>3</v>
      </c>
      <c r="C91" s="6">
        <v>167904</v>
      </c>
      <c r="D91" s="6">
        <v>200000</v>
      </c>
      <c r="E91" s="6">
        <v>199599.04785986023</v>
      </c>
      <c r="F91" s="6">
        <v>220931.77415896015</v>
      </c>
      <c r="G91" s="6">
        <v>180714.74751713016</v>
      </c>
      <c r="H91" s="6">
        <v>167818.26275078015</v>
      </c>
      <c r="I91" s="6">
        <v>198642.71358735987</v>
      </c>
      <c r="J91" s="6">
        <v>162292.52894179011</v>
      </c>
      <c r="K91" s="6">
        <v>157014.34261717988</v>
      </c>
      <c r="L91" s="6">
        <v>152956.35256234999</v>
      </c>
      <c r="M91" s="6">
        <v>176854.4724121402</v>
      </c>
      <c r="N91" s="6">
        <v>194784.33203624</v>
      </c>
    </row>
    <row r="92" spans="1:14">
      <c r="A92" s="5" t="s">
        <v>6</v>
      </c>
      <c r="B92" s="5" t="s">
        <v>4</v>
      </c>
      <c r="C92" s="6">
        <v>88358.980000000214</v>
      </c>
      <c r="D92" s="6">
        <v>31449.329999999958</v>
      </c>
      <c r="E92" s="6">
        <v>122311.12530000009</v>
      </c>
      <c r="F92" s="6">
        <v>139201.83100000012</v>
      </c>
      <c r="G92" s="6">
        <v>102698.93322000008</v>
      </c>
      <c r="H92" s="6">
        <v>127341.24389999991</v>
      </c>
      <c r="I92" s="6">
        <v>150551.20490000016</v>
      </c>
      <c r="J92" s="6">
        <v>128833.2387799999</v>
      </c>
      <c r="K92" s="6">
        <v>118250.25729999995</v>
      </c>
      <c r="L92" s="6">
        <v>113619.74320000011</v>
      </c>
      <c r="M92" s="6">
        <v>135650.74510000006</v>
      </c>
      <c r="N92" s="6">
        <v>111473.10707999984</v>
      </c>
    </row>
    <row r="93" spans="1:14">
      <c r="A93" s="5" t="s">
        <v>5</v>
      </c>
      <c r="B93" s="5" t="s">
        <v>3</v>
      </c>
      <c r="C93" s="6">
        <v>0</v>
      </c>
      <c r="D93" s="6">
        <v>0</v>
      </c>
      <c r="E93" s="6">
        <v>140000</v>
      </c>
      <c r="F93" s="6">
        <v>100000</v>
      </c>
      <c r="G93" s="6">
        <v>40000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</row>
    <row r="94" spans="1:14">
      <c r="A94" s="5" t="s">
        <v>6</v>
      </c>
      <c r="B94" s="5" t="s">
        <v>2</v>
      </c>
      <c r="C94" s="6">
        <v>2078.0299999999993</v>
      </c>
      <c r="D94" s="6">
        <v>104.16999999999985</v>
      </c>
      <c r="E94" s="6">
        <v>28987.478790000005</v>
      </c>
      <c r="F94" s="6">
        <v>24756.405369999993</v>
      </c>
      <c r="G94" s="6">
        <v>16324.024910000002</v>
      </c>
      <c r="H94" s="6">
        <v>14213.529019999994</v>
      </c>
      <c r="I94" s="6">
        <v>45317.902760000004</v>
      </c>
      <c r="J94" s="6">
        <v>20294.274859999994</v>
      </c>
      <c r="K94" s="6">
        <v>21011.022229999995</v>
      </c>
      <c r="L94" s="6">
        <v>18926.650500000014</v>
      </c>
      <c r="M94" s="6">
        <v>18886.00353999998</v>
      </c>
      <c r="N94" s="6">
        <v>17080.10780999999</v>
      </c>
    </row>
    <row r="95" spans="1:14">
      <c r="A95" s="5" t="s">
        <v>6</v>
      </c>
      <c r="B95" s="5" t="s">
        <v>3</v>
      </c>
      <c r="C95" s="6">
        <v>97882</v>
      </c>
      <c r="D95" s="6">
        <v>152000</v>
      </c>
      <c r="E95" s="6">
        <v>71391.578146719999</v>
      </c>
      <c r="F95" s="6">
        <v>74717.169073000056</v>
      </c>
      <c r="G95" s="6">
        <v>59143.594472060002</v>
      </c>
      <c r="H95" s="6">
        <v>31555.854176229986</v>
      </c>
      <c r="I95" s="6">
        <v>50738.107540650039</v>
      </c>
      <c r="J95" s="6">
        <v>48719.52682246003</v>
      </c>
      <c r="K95" s="6">
        <v>48674.641920430004</v>
      </c>
      <c r="L95" s="6">
        <v>59980.716052460033</v>
      </c>
      <c r="M95" s="6">
        <v>54330.551770309998</v>
      </c>
      <c r="N95" s="6">
        <v>65990.845214270041</v>
      </c>
    </row>
    <row r="96" spans="1:14">
      <c r="A96" s="5" t="s">
        <v>6</v>
      </c>
      <c r="B96" s="5" t="s">
        <v>4</v>
      </c>
      <c r="C96" s="6">
        <v>1285.6200001351535</v>
      </c>
      <c r="D96" s="6">
        <v>99738.539999905042</v>
      </c>
      <c r="E96" s="6">
        <v>34267.793180000008</v>
      </c>
      <c r="F96" s="6">
        <v>29703.12490999998</v>
      </c>
      <c r="G96" s="6">
        <v>30871.254029999989</v>
      </c>
      <c r="H96" s="6">
        <v>14209.085509999997</v>
      </c>
      <c r="I96" s="6">
        <v>19646.047279999995</v>
      </c>
      <c r="J96" s="6">
        <v>22887.872470000017</v>
      </c>
      <c r="K96" s="6">
        <v>37795.553150000007</v>
      </c>
      <c r="L96" s="6">
        <v>27807.636520000011</v>
      </c>
      <c r="M96" s="6">
        <v>22702.735670000002</v>
      </c>
      <c r="N96" s="6">
        <v>17166.971060000014</v>
      </c>
    </row>
    <row r="97" spans="1:14">
      <c r="A97" s="5" t="s">
        <v>5</v>
      </c>
      <c r="B97" s="5" t="s">
        <v>2</v>
      </c>
      <c r="C97" s="6"/>
      <c r="D97" s="6"/>
      <c r="E97" s="6">
        <v>20000</v>
      </c>
      <c r="F97" s="6">
        <v>20000</v>
      </c>
      <c r="G97" s="6">
        <v>20000</v>
      </c>
      <c r="H97" s="6">
        <v>20000</v>
      </c>
      <c r="I97" s="6">
        <v>20000</v>
      </c>
      <c r="J97" s="6">
        <v>10000</v>
      </c>
      <c r="K97" s="6">
        <v>10000</v>
      </c>
      <c r="L97" s="6">
        <v>0</v>
      </c>
      <c r="M97" s="6">
        <v>0</v>
      </c>
      <c r="N97" s="6">
        <v>0</v>
      </c>
    </row>
    <row r="98" spans="1:14">
      <c r="A98" s="5" t="s">
        <v>5</v>
      </c>
      <c r="B98" s="5" t="s">
        <v>3</v>
      </c>
      <c r="C98" s="6"/>
      <c r="D98" s="6"/>
      <c r="E98" s="6">
        <v>150000</v>
      </c>
      <c r="F98" s="6">
        <v>150000</v>
      </c>
      <c r="G98" s="6">
        <v>150000</v>
      </c>
      <c r="H98" s="6">
        <v>150000</v>
      </c>
      <c r="I98" s="6">
        <v>150000</v>
      </c>
      <c r="J98" s="6">
        <v>150000</v>
      </c>
      <c r="K98" s="6">
        <v>150000</v>
      </c>
      <c r="L98" s="6">
        <v>150000</v>
      </c>
      <c r="M98" s="6">
        <v>150000</v>
      </c>
      <c r="N98" s="6">
        <v>150000</v>
      </c>
    </row>
    <row r="99" spans="1:14">
      <c r="A99" s="5" t="s">
        <v>5</v>
      </c>
      <c r="B99" s="5" t="s">
        <v>4</v>
      </c>
      <c r="C99" s="6"/>
      <c r="D99" s="6"/>
      <c r="E99" s="6">
        <v>100000</v>
      </c>
      <c r="F99" s="6">
        <v>100000</v>
      </c>
      <c r="G99" s="6">
        <v>100000</v>
      </c>
      <c r="H99" s="6">
        <v>100000</v>
      </c>
      <c r="I99" s="6">
        <v>100000</v>
      </c>
      <c r="J99" s="6">
        <v>100000</v>
      </c>
      <c r="K99" s="6">
        <v>100000</v>
      </c>
      <c r="L99" s="6">
        <v>100000</v>
      </c>
      <c r="M99" s="6">
        <v>100000</v>
      </c>
      <c r="N99" s="6">
        <v>100000</v>
      </c>
    </row>
  </sheetData>
  <autoFilter ref="A1:N99" xr:uid="{00000000-0009-0000-0000-000002000000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W64"/>
  <sheetViews>
    <sheetView tabSelected="1" zoomScale="80" zoomScaleNormal="80" workbookViewId="0"/>
  </sheetViews>
  <sheetFormatPr baseColWidth="10" defaultColWidth="11.375" defaultRowHeight="15" outlineLevelCol="1"/>
  <cols>
    <col min="1" max="1" width="33.875" style="10" customWidth="1"/>
    <col min="2" max="2" width="11.75" style="10" customWidth="1"/>
    <col min="3" max="13" width="12.75" style="10" customWidth="1"/>
    <col min="14" max="15" width="12.75" style="10" hidden="1" customWidth="1" outlineLevel="1"/>
    <col min="16" max="16" width="3.25" style="10" customWidth="1" collapsed="1"/>
    <col min="17" max="17" width="11.375" style="10"/>
    <col min="18" max="18" width="33.75" style="10" customWidth="1"/>
    <col min="19" max="23" width="9.625" style="10" customWidth="1"/>
    <col min="24" max="16384" width="11.375" style="10"/>
  </cols>
  <sheetData>
    <row r="1" spans="1:23" ht="32.25">
      <c r="A1" s="52" t="s">
        <v>61</v>
      </c>
      <c r="G1" s="94" t="s">
        <v>71</v>
      </c>
      <c r="H1" s="94"/>
      <c r="I1" s="94"/>
      <c r="K1" s="95" t="s">
        <v>70</v>
      </c>
      <c r="L1" s="95"/>
      <c r="M1" s="95"/>
    </row>
    <row r="2" spans="1:23" ht="19.5">
      <c r="A2" s="64" t="s">
        <v>66</v>
      </c>
      <c r="B2" s="86">
        <v>2021</v>
      </c>
      <c r="K2" s="96" t="s">
        <v>72</v>
      </c>
      <c r="L2" s="96"/>
      <c r="M2" s="89" t="s">
        <v>73</v>
      </c>
    </row>
    <row r="3" spans="1:23" ht="17.25">
      <c r="A3" s="66" t="s">
        <v>65</v>
      </c>
      <c r="B3" s="67" t="s">
        <v>28</v>
      </c>
      <c r="C3" s="67" t="s">
        <v>29</v>
      </c>
      <c r="D3" s="67" t="s">
        <v>30</v>
      </c>
      <c r="E3" s="67" t="s">
        <v>31</v>
      </c>
      <c r="F3" s="67" t="s">
        <v>32</v>
      </c>
      <c r="G3" s="67" t="s">
        <v>33</v>
      </c>
      <c r="H3" s="67" t="s">
        <v>34</v>
      </c>
      <c r="I3" s="67" t="s">
        <v>35</v>
      </c>
      <c r="J3" s="67" t="s">
        <v>36</v>
      </c>
      <c r="K3" s="67" t="s">
        <v>37</v>
      </c>
      <c r="L3" s="67" t="s">
        <v>38</v>
      </c>
      <c r="M3" s="67" t="s">
        <v>39</v>
      </c>
      <c r="N3" s="16" t="s">
        <v>56</v>
      </c>
      <c r="O3" s="16" t="s">
        <v>57</v>
      </c>
    </row>
    <row r="4" spans="1:23" ht="17.25">
      <c r="A4" s="74" t="s">
        <v>47</v>
      </c>
      <c r="B4" s="62">
        <v>3200</v>
      </c>
      <c r="C4" s="62">
        <v>3300</v>
      </c>
      <c r="D4" s="62">
        <v>3350</v>
      </c>
      <c r="E4" s="62">
        <v>3000</v>
      </c>
      <c r="F4" s="62">
        <v>3800</v>
      </c>
      <c r="G4" s="62">
        <v>3900</v>
      </c>
      <c r="H4" s="62">
        <v>4000</v>
      </c>
      <c r="I4" s="62">
        <v>3800</v>
      </c>
      <c r="J4" s="62">
        <v>3300</v>
      </c>
      <c r="K4" s="62">
        <v>3300</v>
      </c>
      <c r="L4" s="62">
        <v>3000</v>
      </c>
      <c r="M4" s="62">
        <v>2800</v>
      </c>
      <c r="N4" s="53"/>
      <c r="O4" s="53"/>
    </row>
    <row r="5" spans="1:23" ht="17.25">
      <c r="A5" s="68" t="s">
        <v>49</v>
      </c>
      <c r="B5" s="62">
        <v>3500</v>
      </c>
      <c r="C5" s="62">
        <v>3600</v>
      </c>
      <c r="D5" s="62">
        <v>3650</v>
      </c>
      <c r="E5" s="62">
        <v>3400</v>
      </c>
      <c r="F5" s="62">
        <v>4200</v>
      </c>
      <c r="G5" s="62">
        <v>4300</v>
      </c>
      <c r="H5" s="62">
        <v>4500</v>
      </c>
      <c r="I5" s="62">
        <v>4200</v>
      </c>
      <c r="J5" s="62">
        <v>3600</v>
      </c>
      <c r="K5" s="62">
        <v>3500</v>
      </c>
      <c r="L5" s="62">
        <v>3300</v>
      </c>
      <c r="M5" s="62">
        <v>3000</v>
      </c>
      <c r="N5" s="53"/>
      <c r="O5" s="53"/>
    </row>
    <row r="6" spans="1:23" ht="17.25">
      <c r="A6" s="73" t="s">
        <v>50</v>
      </c>
      <c r="B6" s="62">
        <v>3300</v>
      </c>
      <c r="C6" s="62">
        <v>3400</v>
      </c>
      <c r="D6" s="62">
        <v>3700</v>
      </c>
      <c r="E6" s="62">
        <v>3500</v>
      </c>
      <c r="F6" s="62">
        <v>4000</v>
      </c>
      <c r="G6" s="62">
        <v>4300</v>
      </c>
      <c r="H6" s="62">
        <v>4400</v>
      </c>
      <c r="I6" s="62">
        <v>4300</v>
      </c>
      <c r="J6" s="62">
        <v>3600</v>
      </c>
      <c r="K6" s="62">
        <v>3500</v>
      </c>
      <c r="L6" s="62">
        <v>3300</v>
      </c>
      <c r="M6" s="62">
        <v>3000</v>
      </c>
      <c r="N6" s="54"/>
      <c r="O6" s="54"/>
    </row>
    <row r="7" spans="1:23" ht="17.25">
      <c r="A7" s="72" t="s">
        <v>51</v>
      </c>
      <c r="B7" s="62">
        <v>3500</v>
      </c>
      <c r="C7" s="62">
        <v>3500</v>
      </c>
      <c r="D7" s="62">
        <v>3500</v>
      </c>
      <c r="E7" s="62">
        <v>3800</v>
      </c>
      <c r="F7" s="62">
        <v>3800</v>
      </c>
      <c r="G7" s="62">
        <v>3800</v>
      </c>
      <c r="H7" s="62">
        <v>3600</v>
      </c>
      <c r="I7" s="62">
        <v>3600</v>
      </c>
      <c r="J7" s="62">
        <v>3600</v>
      </c>
      <c r="K7" s="62">
        <v>3500</v>
      </c>
      <c r="L7" s="62">
        <v>3500</v>
      </c>
      <c r="M7" s="62">
        <v>3500</v>
      </c>
      <c r="N7" s="55"/>
      <c r="O7" s="55"/>
    </row>
    <row r="8" spans="1:23" s="15" customFormat="1" ht="17.25">
      <c r="A8" s="69" t="s">
        <v>52</v>
      </c>
      <c r="B8" s="62">
        <v>3250</v>
      </c>
      <c r="C8" s="62">
        <v>3450</v>
      </c>
      <c r="D8" s="62">
        <v>3550</v>
      </c>
      <c r="E8" s="62">
        <v>3700</v>
      </c>
      <c r="F8" s="62">
        <v>3700</v>
      </c>
      <c r="G8" s="62">
        <v>3700</v>
      </c>
      <c r="H8" s="62">
        <v>3800</v>
      </c>
      <c r="I8" s="62">
        <v>3800</v>
      </c>
      <c r="J8" s="62">
        <v>3750</v>
      </c>
      <c r="K8" s="62">
        <v>3500</v>
      </c>
      <c r="L8" s="62">
        <v>3500</v>
      </c>
      <c r="M8" s="62">
        <v>3500</v>
      </c>
      <c r="N8" s="55"/>
      <c r="O8" s="55"/>
    </row>
    <row r="9" spans="1:23" s="15" customFormat="1" ht="17.25">
      <c r="A9" s="69" t="s">
        <v>45</v>
      </c>
      <c r="B9" s="88">
        <f>B8-B7</f>
        <v>-250</v>
      </c>
      <c r="C9" s="88">
        <f>C8-C7</f>
        <v>-50</v>
      </c>
      <c r="D9" s="88">
        <f t="shared" ref="D9:M9" si="0">D8-D7</f>
        <v>50</v>
      </c>
      <c r="E9" s="88">
        <f t="shared" si="0"/>
        <v>-100</v>
      </c>
      <c r="F9" s="88">
        <f t="shared" si="0"/>
        <v>-100</v>
      </c>
      <c r="G9" s="88">
        <f t="shared" si="0"/>
        <v>-100</v>
      </c>
      <c r="H9" s="88">
        <f t="shared" si="0"/>
        <v>200</v>
      </c>
      <c r="I9" s="88">
        <f t="shared" si="0"/>
        <v>200</v>
      </c>
      <c r="J9" s="88">
        <f t="shared" si="0"/>
        <v>150</v>
      </c>
      <c r="K9" s="88">
        <f t="shared" si="0"/>
        <v>0</v>
      </c>
      <c r="L9" s="88">
        <f t="shared" si="0"/>
        <v>0</v>
      </c>
      <c r="M9" s="88">
        <f t="shared" si="0"/>
        <v>0</v>
      </c>
      <c r="N9" s="56"/>
      <c r="O9" s="56"/>
    </row>
    <row r="10" spans="1:23" ht="17.25">
      <c r="A10" s="70" t="s">
        <v>44</v>
      </c>
      <c r="B10" s="88">
        <f>B8-B6</f>
        <v>-50</v>
      </c>
      <c r="C10" s="88">
        <f t="shared" ref="C10:M10" si="1">C8-C6</f>
        <v>50</v>
      </c>
      <c r="D10" s="88">
        <f t="shared" si="1"/>
        <v>-150</v>
      </c>
      <c r="E10" s="88">
        <f t="shared" si="1"/>
        <v>200</v>
      </c>
      <c r="F10" s="88">
        <f t="shared" si="1"/>
        <v>-300</v>
      </c>
      <c r="G10" s="88">
        <f t="shared" si="1"/>
        <v>-600</v>
      </c>
      <c r="H10" s="88">
        <f t="shared" si="1"/>
        <v>-600</v>
      </c>
      <c r="I10" s="88">
        <f t="shared" si="1"/>
        <v>-500</v>
      </c>
      <c r="J10" s="88">
        <f t="shared" si="1"/>
        <v>150</v>
      </c>
      <c r="K10" s="88">
        <f t="shared" si="1"/>
        <v>0</v>
      </c>
      <c r="L10" s="88">
        <f t="shared" si="1"/>
        <v>200</v>
      </c>
      <c r="M10" s="88">
        <f t="shared" si="1"/>
        <v>500</v>
      </c>
      <c r="N10" s="53"/>
      <c r="O10" s="53"/>
      <c r="Q10" s="10" t="s">
        <v>62</v>
      </c>
    </row>
    <row r="11" spans="1:23" ht="17.25">
      <c r="A11" s="75" t="s">
        <v>46</v>
      </c>
      <c r="B11" s="62">
        <v>3300</v>
      </c>
      <c r="C11" s="62">
        <v>3400</v>
      </c>
      <c r="D11" s="62">
        <v>3700</v>
      </c>
      <c r="E11" s="62">
        <v>3400</v>
      </c>
      <c r="F11" s="62">
        <v>3800</v>
      </c>
      <c r="G11" s="62">
        <v>4000</v>
      </c>
      <c r="H11" s="62">
        <v>4200</v>
      </c>
      <c r="I11" s="62">
        <v>4500</v>
      </c>
      <c r="J11" s="62">
        <v>4200</v>
      </c>
      <c r="K11" s="62">
        <v>3600</v>
      </c>
      <c r="L11" s="62">
        <v>3100</v>
      </c>
      <c r="M11" s="62">
        <v>2800</v>
      </c>
      <c r="N11" s="57">
        <f>B11*(1+$Q$11)</f>
        <v>3630.0000000000005</v>
      </c>
      <c r="O11" s="57">
        <f>C11*(1+$Q$11)</f>
        <v>3740.0000000000005</v>
      </c>
      <c r="Q11" s="63">
        <v>0.1</v>
      </c>
    </row>
    <row r="12" spans="1:23" ht="17.25">
      <c r="A12" s="71" t="s">
        <v>48</v>
      </c>
      <c r="B12" s="62">
        <v>6000</v>
      </c>
      <c r="C12" s="87">
        <f t="shared" ref="C12:M12" si="2">B12+C7-C6</f>
        <v>6100</v>
      </c>
      <c r="D12" s="87">
        <f t="shared" si="2"/>
        <v>5900</v>
      </c>
      <c r="E12" s="87">
        <f t="shared" si="2"/>
        <v>6200</v>
      </c>
      <c r="F12" s="87">
        <f t="shared" si="2"/>
        <v>6000</v>
      </c>
      <c r="G12" s="87">
        <f t="shared" si="2"/>
        <v>5500</v>
      </c>
      <c r="H12" s="87">
        <f t="shared" si="2"/>
        <v>4700</v>
      </c>
      <c r="I12" s="87">
        <f t="shared" si="2"/>
        <v>4000</v>
      </c>
      <c r="J12" s="87">
        <f t="shared" si="2"/>
        <v>4000</v>
      </c>
      <c r="K12" s="87">
        <f t="shared" si="2"/>
        <v>4000</v>
      </c>
      <c r="L12" s="87">
        <f t="shared" si="2"/>
        <v>4200</v>
      </c>
      <c r="M12" s="87">
        <f t="shared" si="2"/>
        <v>4700</v>
      </c>
      <c r="N12" s="53"/>
      <c r="O12" s="53"/>
    </row>
    <row r="13" spans="1:23" ht="17.25">
      <c r="A13" s="70" t="s">
        <v>55</v>
      </c>
      <c r="B13" s="88">
        <f>B12/(AVERAGE(B11:D11))*30</f>
        <v>51.923076923076927</v>
      </c>
      <c r="C13" s="88">
        <f t="shared" ref="C13:M13" si="3">C12/(AVERAGE(C11:E11))*30</f>
        <v>52.285714285714285</v>
      </c>
      <c r="D13" s="88">
        <f t="shared" si="3"/>
        <v>48.715596330275233</v>
      </c>
      <c r="E13" s="88">
        <f t="shared" si="3"/>
        <v>49.821428571428569</v>
      </c>
      <c r="F13" s="88">
        <f t="shared" si="3"/>
        <v>45</v>
      </c>
      <c r="G13" s="88">
        <f t="shared" si="3"/>
        <v>38.976377952755911</v>
      </c>
      <c r="H13" s="88">
        <f t="shared" si="3"/>
        <v>32.790697674418603</v>
      </c>
      <c r="I13" s="88">
        <f t="shared" si="3"/>
        <v>29.268292682926827</v>
      </c>
      <c r="J13" s="88">
        <f t="shared" si="3"/>
        <v>33.027522935779821</v>
      </c>
      <c r="K13" s="88">
        <f t="shared" si="3"/>
        <v>37.894736842105267</v>
      </c>
      <c r="L13" s="88">
        <f t="shared" si="3"/>
        <v>39.664218258132216</v>
      </c>
      <c r="M13" s="88">
        <f t="shared" si="3"/>
        <v>41.592920353982301</v>
      </c>
      <c r="N13" s="53"/>
      <c r="O13" s="53"/>
    </row>
    <row r="14" spans="1:23" ht="15.75" thickBo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3" ht="21" customHeight="1" thickBot="1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R15" s="51" t="s">
        <v>60</v>
      </c>
      <c r="S15" s="27" t="s">
        <v>22</v>
      </c>
      <c r="T15" s="28" t="s">
        <v>23</v>
      </c>
      <c r="U15" s="28" t="s">
        <v>24</v>
      </c>
      <c r="V15" s="29" t="s">
        <v>25</v>
      </c>
      <c r="W15" s="30" t="s">
        <v>0</v>
      </c>
    </row>
    <row r="16" spans="1:23" ht="21" customHeight="1" thickBo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R16" s="40" t="s">
        <v>47</v>
      </c>
      <c r="S16" s="41">
        <f>SUM(B4:D4)/1000</f>
        <v>9.85</v>
      </c>
      <c r="T16" s="42">
        <f>SUM(E4:G4)/1000</f>
        <v>10.7</v>
      </c>
      <c r="U16" s="42">
        <f>SUM(H4:J4)/1000</f>
        <v>11.1</v>
      </c>
      <c r="V16" s="43">
        <f>SUM(K4:M4)/1000</f>
        <v>9.1</v>
      </c>
      <c r="W16" s="44">
        <f>SUM(S16:V16)</f>
        <v>40.75</v>
      </c>
    </row>
    <row r="17" spans="1:23" ht="21" customHeight="1" thickTop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R17" s="85" t="s">
        <v>46</v>
      </c>
      <c r="S17" s="20">
        <f>SUM(B11:D11)/1000</f>
        <v>10.4</v>
      </c>
      <c r="T17" s="17">
        <f>SUM(E11:G11)/1000</f>
        <v>11.2</v>
      </c>
      <c r="U17" s="17">
        <f>SUM(H11:J11)/1000</f>
        <v>12.9</v>
      </c>
      <c r="V17" s="21">
        <f>SUM(K11:M11)/1000</f>
        <v>9.5</v>
      </c>
      <c r="W17" s="22">
        <f>SUM(S17:V17)</f>
        <v>44</v>
      </c>
    </row>
    <row r="18" spans="1:23" ht="21" customHeight="1" thickBot="1">
      <c r="R18" s="49" t="s">
        <v>59</v>
      </c>
      <c r="S18" s="45">
        <f>S20-S17</f>
        <v>0</v>
      </c>
      <c r="T18" s="46">
        <f>T20-T17</f>
        <v>0.60000000000000142</v>
      </c>
      <c r="U18" s="46">
        <f>U20-U17</f>
        <v>-0.59999999999999964</v>
      </c>
      <c r="V18" s="47">
        <f>V20-V17</f>
        <v>0.30000000000000071</v>
      </c>
      <c r="W18" s="48">
        <f>W20-W17</f>
        <v>0.29999999999999716</v>
      </c>
    </row>
    <row r="19" spans="1:23" ht="21" customHeight="1" thickTop="1">
      <c r="R19" s="82" t="s">
        <v>49</v>
      </c>
      <c r="S19" s="36">
        <f>SUM(B5:D5)/1000</f>
        <v>10.75</v>
      </c>
      <c r="T19" s="37">
        <f>SUM(E5:G5)/1000</f>
        <v>11.9</v>
      </c>
      <c r="U19" s="37">
        <f>SUM(H5:J5)/1000</f>
        <v>12.3</v>
      </c>
      <c r="V19" s="38">
        <f>SUM(K5:M5)/1000</f>
        <v>9.8000000000000007</v>
      </c>
      <c r="W19" s="39">
        <f>SUM(S19:V19)</f>
        <v>44.75</v>
      </c>
    </row>
    <row r="20" spans="1:23" ht="21" customHeight="1">
      <c r="R20" s="83" t="s">
        <v>50</v>
      </c>
      <c r="S20" s="20">
        <f>SUM(B6:D6)/1000</f>
        <v>10.4</v>
      </c>
      <c r="T20" s="17">
        <f>SUM(E6:G6)/1000</f>
        <v>11.8</v>
      </c>
      <c r="U20" s="17">
        <f>SUM(H6:J6)/1000</f>
        <v>12.3</v>
      </c>
      <c r="V20" s="21">
        <f>SUM(K6:M6)/1000</f>
        <v>9.8000000000000007</v>
      </c>
      <c r="W20" s="22">
        <f>SUM(S20:V20)</f>
        <v>44.3</v>
      </c>
    </row>
    <row r="21" spans="1:23" ht="21" customHeight="1" thickBot="1">
      <c r="R21" s="84" t="s">
        <v>69</v>
      </c>
      <c r="S21" s="45">
        <f>S20-S19</f>
        <v>-0.34999999999999964</v>
      </c>
      <c r="T21" s="46">
        <f t="shared" ref="T21:W21" si="4">T20-T19</f>
        <v>-9.9999999999999645E-2</v>
      </c>
      <c r="U21" s="46">
        <f t="shared" si="4"/>
        <v>0</v>
      </c>
      <c r="V21" s="47">
        <f t="shared" si="4"/>
        <v>0</v>
      </c>
      <c r="W21" s="48">
        <f t="shared" si="4"/>
        <v>-0.45000000000000284</v>
      </c>
    </row>
    <row r="22" spans="1:23" ht="21" customHeight="1" thickTop="1">
      <c r="R22" s="79" t="s">
        <v>53</v>
      </c>
      <c r="S22" s="23">
        <f>SUM(B7:D7)/1000</f>
        <v>10.5</v>
      </c>
      <c r="T22" s="24">
        <f>SUM(E7:G7)/1000</f>
        <v>11.4</v>
      </c>
      <c r="U22" s="24">
        <f>SUM(H7:J7)/1000</f>
        <v>10.8</v>
      </c>
      <c r="V22" s="25">
        <f>SUM(K7:M7)/1000</f>
        <v>10.5</v>
      </c>
      <c r="W22" s="26">
        <f>SUM(S22:V22)</f>
        <v>43.2</v>
      </c>
    </row>
    <row r="23" spans="1:23" ht="21" customHeight="1">
      <c r="R23" s="80" t="s">
        <v>54</v>
      </c>
      <c r="S23" s="20">
        <f>SUM(B8:D8)/1000</f>
        <v>10.25</v>
      </c>
      <c r="T23" s="17">
        <f>SUM(E8:G8)/1000</f>
        <v>11.1</v>
      </c>
      <c r="U23" s="17">
        <f>SUM(H8:J8)/1000</f>
        <v>11.35</v>
      </c>
      <c r="V23" s="21">
        <f>SUM(K8:M8)/1000</f>
        <v>10.5</v>
      </c>
      <c r="W23" s="22">
        <f>SUM(S23:V23)</f>
        <v>43.2</v>
      </c>
    </row>
    <row r="24" spans="1:23" ht="21" customHeight="1" thickBot="1">
      <c r="R24" s="81" t="s">
        <v>68</v>
      </c>
      <c r="S24" s="45">
        <f>S23-S22</f>
        <v>-0.25</v>
      </c>
      <c r="T24" s="46">
        <f t="shared" ref="T24:W24" si="5">T23-T22</f>
        <v>-0.30000000000000071</v>
      </c>
      <c r="U24" s="46">
        <f t="shared" si="5"/>
        <v>0.54999999999999893</v>
      </c>
      <c r="V24" s="47">
        <f t="shared" si="5"/>
        <v>0</v>
      </c>
      <c r="W24" s="48">
        <f t="shared" si="5"/>
        <v>0</v>
      </c>
    </row>
    <row r="25" spans="1:23" ht="21" customHeight="1" thickTop="1">
      <c r="R25" s="76" t="s">
        <v>63</v>
      </c>
      <c r="S25" s="23">
        <f>AVERAGE(B12:D12)/1000</f>
        <v>6</v>
      </c>
      <c r="T25" s="24">
        <f>AVERAGE(E12:G12)/1000</f>
        <v>5.9</v>
      </c>
      <c r="U25" s="24">
        <f>AVERAGE(H12:J12)/1000</f>
        <v>4.2333333333333334</v>
      </c>
      <c r="V25" s="25">
        <f>AVERAGE(K12:M12)/1000</f>
        <v>4.3</v>
      </c>
      <c r="W25" s="26">
        <f>AVERAGE(S25:V25)</f>
        <v>5.1083333333333334</v>
      </c>
    </row>
    <row r="26" spans="1:23" ht="21" customHeight="1">
      <c r="R26" s="77" t="s">
        <v>44</v>
      </c>
      <c r="S26" s="20">
        <f>S23-S20</f>
        <v>-0.15000000000000036</v>
      </c>
      <c r="T26" s="17">
        <f>T23-T20</f>
        <v>-0.70000000000000107</v>
      </c>
      <c r="U26" s="17">
        <f>U23-U20</f>
        <v>-0.95000000000000107</v>
      </c>
      <c r="V26" s="21">
        <f>V23-V20</f>
        <v>0.69999999999999929</v>
      </c>
      <c r="W26" s="22">
        <f>W23-W20</f>
        <v>-1.0999999999999943</v>
      </c>
    </row>
    <row r="27" spans="1:23" ht="21" customHeight="1" thickBot="1">
      <c r="R27" s="78" t="s">
        <v>64</v>
      </c>
      <c r="S27" s="58">
        <f>AVERAGE(B13:D13)</f>
        <v>50.974795846355484</v>
      </c>
      <c r="T27" s="59">
        <f>AVERAGE(E13:G13)</f>
        <v>44.599268841394824</v>
      </c>
      <c r="U27" s="59">
        <f>AVERAGE(H13:J13)</f>
        <v>31.695504431041751</v>
      </c>
      <c r="V27" s="60">
        <f>AVERAGE(K13:M13)</f>
        <v>39.717291818073257</v>
      </c>
      <c r="W27" s="61">
        <f>AVERAGE(S27:V27)</f>
        <v>41.746715234216332</v>
      </c>
    </row>
    <row r="28" spans="1:23" ht="21" customHeight="1" thickBot="1">
      <c r="R28" s="14"/>
      <c r="S28" s="18"/>
      <c r="T28" s="18"/>
      <c r="U28" s="18"/>
      <c r="V28" s="18"/>
      <c r="W28" s="18"/>
    </row>
    <row r="29" spans="1:23" ht="21" customHeight="1" thickBot="1">
      <c r="R29" s="65" t="s">
        <v>67</v>
      </c>
      <c r="S29" s="90">
        <f>S23-S20-S26</f>
        <v>0</v>
      </c>
      <c r="T29" s="91">
        <f>T23-T20-T26</f>
        <v>0</v>
      </c>
      <c r="U29" s="91">
        <f>U23-U20-U26</f>
        <v>0</v>
      </c>
      <c r="V29" s="92">
        <f>V23-V20-V26</f>
        <v>0</v>
      </c>
      <c r="W29" s="93">
        <f>W23-W20-W26</f>
        <v>0</v>
      </c>
    </row>
    <row r="30" spans="1:23" ht="21" customHeight="1" thickBot="1">
      <c r="R30" s="14"/>
      <c r="S30" s="18"/>
      <c r="T30" s="18"/>
      <c r="U30" s="18"/>
      <c r="V30" s="18"/>
      <c r="W30" s="18"/>
    </row>
    <row r="31" spans="1:23" ht="21" customHeight="1" thickBot="1">
      <c r="R31" s="33" t="s">
        <v>58</v>
      </c>
      <c r="S31" s="32">
        <f>IFERROR(S20/S16-1,0)</f>
        <v>5.5837563451776706E-2</v>
      </c>
      <c r="T31" s="31">
        <f>T20/T16-1</f>
        <v>0.10280373831775713</v>
      </c>
      <c r="U31" s="31">
        <f>U20/U16-1</f>
        <v>0.10810810810810811</v>
      </c>
      <c r="V31" s="34">
        <f>V20/V16-1</f>
        <v>7.6923076923077094E-2</v>
      </c>
      <c r="W31" s="35">
        <f>W20/W16-1</f>
        <v>8.7116564417177855E-2</v>
      </c>
    </row>
    <row r="32" spans="1:23" ht="21" customHeight="1"/>
    <row r="33" spans="19:19" ht="21" customHeight="1"/>
    <row r="34" spans="19:19" ht="21" customHeight="1"/>
    <row r="35" spans="19:19" ht="21" customHeight="1"/>
    <row r="36" spans="19:19" ht="21" customHeight="1"/>
    <row r="37" spans="19:19" ht="21" customHeight="1"/>
    <row r="38" spans="19:19" ht="21" customHeight="1">
      <c r="S38" s="50"/>
    </row>
    <row r="39" spans="19:19" ht="21" customHeight="1"/>
    <row r="40" spans="19:19" ht="21" customHeight="1"/>
    <row r="41" spans="19:19" ht="21" customHeight="1"/>
    <row r="42" spans="19:19" ht="21" customHeight="1"/>
    <row r="43" spans="19:19" ht="21" customHeight="1"/>
    <row r="44" spans="19:19" ht="21" customHeight="1"/>
    <row r="45" spans="19:19" ht="21" customHeight="1"/>
    <row r="46" spans="19:19" ht="21" customHeight="1"/>
    <row r="47" spans="19:19" ht="21" customHeight="1"/>
    <row r="48" spans="19:19" ht="21" customHeight="1"/>
    <row r="59" spans="1:19" ht="9.9499999999999993" customHeight="1"/>
    <row r="61" spans="1:19" ht="21.75" customHeight="1">
      <c r="S61" s="13"/>
    </row>
    <row r="62" spans="1:19" ht="9.9499999999999993" customHeight="1">
      <c r="S62" s="13"/>
    </row>
    <row r="63" spans="1:19">
      <c r="S63" s="13"/>
    </row>
    <row r="64" spans="1:19" ht="9.9499999999999993" customHeight="1">
      <c r="A64" s="14"/>
      <c r="B64" s="19"/>
      <c r="C64" s="19"/>
      <c r="D64" s="19"/>
      <c r="E64" s="19"/>
      <c r="F64" s="19"/>
      <c r="S64" s="13"/>
    </row>
  </sheetData>
  <sheetProtection algorithmName="SHA-512" hashValue="gAhrUf/VTt+QodvXZOaDl++oNtoWt5ZlOlrHuLn1RhQAaz8HdOxDGRTDTlZ1+MSZYU6cHokD4UTOfULpHWw+yw==" saltValue="qF3Fag97N4uvtj4DCCbA5A==" spinCount="100000" sheet="1" objects="1" scenarios="1"/>
  <mergeCells count="3">
    <mergeCell ref="G1:I1"/>
    <mergeCell ref="K1:M1"/>
    <mergeCell ref="K2:L2"/>
  </mergeCells>
  <conditionalFormatting sqref="S21:W21">
    <cfRule type="cellIs" dxfId="9" priority="7" operator="lessThan">
      <formula>0</formula>
    </cfRule>
    <cfRule type="cellIs" dxfId="8" priority="8" operator="greaterThanOrEqual">
      <formula>0</formula>
    </cfRule>
  </conditionalFormatting>
  <conditionalFormatting sqref="S18:W18">
    <cfRule type="cellIs" dxfId="7" priority="5" operator="lessThanOrEqual">
      <formula>0</formula>
    </cfRule>
    <cfRule type="cellIs" dxfId="6" priority="6" operator="greaterThan">
      <formula>0</formula>
    </cfRule>
  </conditionalFormatting>
  <conditionalFormatting sqref="S24:W24">
    <cfRule type="cellIs" dxfId="5" priority="15" operator="lessThan">
      <formula>0</formula>
    </cfRule>
    <cfRule type="cellIs" dxfId="4" priority="16" operator="greaterThanOrEqual">
      <formula>0</formula>
    </cfRule>
  </conditionalFormatting>
  <conditionalFormatting sqref="S26:W26">
    <cfRule type="cellIs" dxfId="3" priority="3" operator="greaterThan">
      <formula>0</formula>
    </cfRule>
    <cfRule type="cellIs" dxfId="2" priority="4" operator="lessThanOrEqual">
      <formula>0</formula>
    </cfRule>
  </conditionalFormatting>
  <conditionalFormatting sqref="S29:W29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7" right="0.7" top="0.78740157499999996" bottom="0.78740157499999996" header="0.3" footer="0.3"/>
  <pageSetup paperSize="9" scale="41" orientation="landscape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11"/>
  <sheetViews>
    <sheetView topLeftCell="A4" workbookViewId="0">
      <selection activeCell="D13" sqref="D13"/>
    </sheetView>
  </sheetViews>
  <sheetFormatPr baseColWidth="10" defaultRowHeight="15"/>
  <cols>
    <col min="1" max="1" width="24.75" customWidth="1"/>
  </cols>
  <sheetData>
    <row r="1" spans="1:13">
      <c r="A1" t="s">
        <v>42</v>
      </c>
    </row>
    <row r="3" spans="1:13">
      <c r="A3" s="8" t="s">
        <v>27</v>
      </c>
      <c r="B3" s="7">
        <v>43101</v>
      </c>
      <c r="C3" s="7">
        <v>43132</v>
      </c>
      <c r="D3" s="7">
        <v>43160</v>
      </c>
      <c r="E3" s="7">
        <v>43191</v>
      </c>
      <c r="F3" s="7">
        <v>43221</v>
      </c>
      <c r="G3" s="7">
        <v>43252</v>
      </c>
      <c r="H3" s="7">
        <v>43282</v>
      </c>
      <c r="I3" s="7">
        <v>43313</v>
      </c>
      <c r="J3" s="7">
        <v>43344</v>
      </c>
      <c r="K3" s="7">
        <v>43374</v>
      </c>
      <c r="L3" s="7">
        <v>43405</v>
      </c>
      <c r="M3" s="7">
        <v>43435</v>
      </c>
    </row>
    <row r="4" spans="1:13">
      <c r="A4" t="s">
        <v>40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</row>
    <row r="5" spans="1:13">
      <c r="A5" t="s">
        <v>41</v>
      </c>
      <c r="B5" s="9">
        <v>80</v>
      </c>
      <c r="C5" s="9">
        <v>80</v>
      </c>
      <c r="D5" s="9">
        <v>80</v>
      </c>
      <c r="E5" s="9">
        <v>80</v>
      </c>
      <c r="F5" s="9">
        <v>80</v>
      </c>
      <c r="G5" s="9">
        <v>80</v>
      </c>
      <c r="H5" s="9">
        <v>80</v>
      </c>
      <c r="I5" s="9">
        <v>80</v>
      </c>
      <c r="J5" s="9">
        <v>80</v>
      </c>
      <c r="K5" s="9">
        <v>80</v>
      </c>
      <c r="L5" s="9">
        <v>80</v>
      </c>
      <c r="M5" s="9">
        <v>80</v>
      </c>
    </row>
    <row r="6" spans="1:13">
      <c r="A6" t="s">
        <v>43</v>
      </c>
      <c r="B6" s="9">
        <v>90</v>
      </c>
      <c r="C6" s="9">
        <v>90</v>
      </c>
      <c r="D6" s="9">
        <v>90</v>
      </c>
      <c r="E6" s="9">
        <v>90</v>
      </c>
      <c r="F6" s="9">
        <v>90</v>
      </c>
      <c r="G6" s="9">
        <v>90</v>
      </c>
      <c r="H6" s="9">
        <v>90</v>
      </c>
      <c r="I6" s="9">
        <v>90</v>
      </c>
      <c r="J6" s="9">
        <v>90</v>
      </c>
      <c r="K6" s="9">
        <v>90</v>
      </c>
      <c r="L6" s="9">
        <v>90</v>
      </c>
      <c r="M6" s="9">
        <v>90</v>
      </c>
    </row>
    <row r="8" spans="1:13">
      <c r="A8" s="8" t="s">
        <v>26</v>
      </c>
      <c r="B8" s="7">
        <v>43101</v>
      </c>
      <c r="C8" s="7">
        <v>43132</v>
      </c>
      <c r="D8" s="7">
        <v>43160</v>
      </c>
      <c r="E8" s="7">
        <v>43191</v>
      </c>
      <c r="F8" s="7">
        <v>43221</v>
      </c>
      <c r="G8" s="7">
        <v>43252</v>
      </c>
      <c r="H8" s="7">
        <v>43282</v>
      </c>
      <c r="I8" s="7">
        <v>43313</v>
      </c>
      <c r="J8" s="7">
        <v>43344</v>
      </c>
      <c r="K8" s="7">
        <v>43374</v>
      </c>
      <c r="L8" s="7">
        <v>43405</v>
      </c>
      <c r="M8" s="7">
        <v>43435</v>
      </c>
    </row>
    <row r="9" spans="1:13">
      <c r="A9" t="s">
        <v>40</v>
      </c>
      <c r="B9" s="9">
        <v>100</v>
      </c>
      <c r="C9" s="9">
        <v>100</v>
      </c>
      <c r="D9" s="9">
        <v>100</v>
      </c>
      <c r="E9" s="9">
        <v>100</v>
      </c>
      <c r="F9" s="9">
        <v>100</v>
      </c>
      <c r="G9" s="9">
        <v>100</v>
      </c>
      <c r="H9" s="9">
        <v>100</v>
      </c>
      <c r="I9" s="9">
        <v>100</v>
      </c>
      <c r="J9" s="9">
        <v>100</v>
      </c>
      <c r="K9" s="9">
        <v>100</v>
      </c>
      <c r="L9" s="9">
        <v>100</v>
      </c>
      <c r="M9" s="9">
        <v>100</v>
      </c>
    </row>
    <row r="10" spans="1:13">
      <c r="A10" t="s">
        <v>41</v>
      </c>
      <c r="B10" s="9">
        <v>80</v>
      </c>
      <c r="C10" s="9">
        <v>80</v>
      </c>
      <c r="D10" s="9">
        <v>80</v>
      </c>
      <c r="E10" s="9">
        <v>80</v>
      </c>
      <c r="F10" s="9">
        <v>80</v>
      </c>
      <c r="G10" s="9">
        <v>80</v>
      </c>
      <c r="H10" s="9">
        <v>80</v>
      </c>
      <c r="I10" s="9">
        <v>80</v>
      </c>
      <c r="J10" s="9">
        <v>80</v>
      </c>
      <c r="K10" s="9">
        <v>80</v>
      </c>
      <c r="L10" s="9">
        <v>80</v>
      </c>
      <c r="M10" s="9">
        <v>80</v>
      </c>
    </row>
    <row r="11" spans="1:13">
      <c r="A11" t="s">
        <v>43</v>
      </c>
      <c r="B11" s="9">
        <v>90</v>
      </c>
      <c r="C11" s="9">
        <v>90</v>
      </c>
      <c r="D11" s="9">
        <v>90</v>
      </c>
      <c r="E11" s="9">
        <v>90</v>
      </c>
      <c r="F11" s="9">
        <v>90</v>
      </c>
      <c r="G11" s="9">
        <v>90</v>
      </c>
      <c r="H11" s="9">
        <v>90</v>
      </c>
      <c r="I11" s="9">
        <v>90</v>
      </c>
      <c r="J11" s="9">
        <v>90</v>
      </c>
      <c r="K11" s="9">
        <v>90</v>
      </c>
      <c r="L11" s="9">
        <v>90</v>
      </c>
      <c r="M11" s="9">
        <v>90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Tabelle3</vt:lpstr>
      <vt:lpstr>Tabelle2</vt:lpstr>
      <vt:lpstr>ESR_FinancialAlignment</vt:lpstr>
      <vt:lpstr>Input_Malvern</vt:lpstr>
    </vt:vector>
  </TitlesOfParts>
  <Company>Stryker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Saev, Maria</dc:creator>
  <cp:lastModifiedBy>Christian Jahn</cp:lastModifiedBy>
  <dcterms:created xsi:type="dcterms:W3CDTF">2017-02-21T11:52:24Z</dcterms:created>
  <dcterms:modified xsi:type="dcterms:W3CDTF">2021-02-18T07:51:50Z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